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105" windowWidth="13005" windowHeight="4650" activeTab="0"/>
  </bookViews>
  <sheets>
    <sheet name="Sheet1" sheetId="1" r:id="rId1"/>
    <sheet name="Sheet3" sheetId="2" r:id="rId2"/>
  </sheets>
  <definedNames>
    <definedName name="_xlnm.Print_Area" localSheetId="0">'Sheet1'!$A$1:$O$66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CARE</author>
  </authors>
  <commentList>
    <comment ref="U47" authorId="0">
      <text>
        <r>
          <rPr>
            <b/>
            <sz val="8"/>
            <rFont val="Tahoma"/>
            <family val="0"/>
          </rPr>
          <t>CARE:</t>
        </r>
        <r>
          <rPr>
            <sz val="8"/>
            <rFont val="Tahoma"/>
            <family val="0"/>
          </rPr>
          <t xml:space="preserve">
From Shapethefuture
Includes MB, elsates, and paper poll ballots.  Does not include provisionals.</t>
        </r>
      </text>
    </comment>
  </commentList>
</comments>
</file>

<file path=xl/sharedStrings.xml><?xml version="1.0" encoding="utf-8"?>
<sst xmlns="http://schemas.openxmlformats.org/spreadsheetml/2006/main" count="116" uniqueCount="102">
  <si>
    <t>VOTE-BY-MAIL BY COUNTY</t>
  </si>
  <si>
    <t>COUNTY</t>
  </si>
  <si>
    <t>MAIL</t>
  </si>
  <si>
    <t>REQUEST</t>
  </si>
  <si>
    <t>PRECINCT</t>
  </si>
  <si>
    <t>TOTAL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</si>
  <si>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</si>
  <si>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</si>
  <si>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</si>
  <si>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</si>
  <si>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</si>
  <si>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</si>
  <si>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</si>
  <si>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</si>
  <si>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</si>
  <si>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</si>
  <si>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</si>
  <si>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</si>
  <si>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</si>
  <si>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</si>
  <si>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</si>
  <si>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</si>
  <si>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</si>
  <si>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</si>
  <si>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</si>
  <si>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</si>
  <si>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</si>
  <si>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</si>
  <si>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</si>
  <si>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</si>
  <si>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</si>
  <si>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</si>
  <si>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</si>
  <si>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</si>
  <si>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</si>
  <si>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</si>
  <si>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</si>
  <si>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</si>
  <si>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</si>
  <si>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</si>
  <si>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</si>
  <si>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</si>
  <si>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</si>
  <si>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</si>
  <si>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</si>
  <si>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</si>
  <si>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</si>
  <si>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</si>
  <si>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</si>
  <si>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</si>
  <si>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</si>
  <si>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</si>
  <si>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</si>
  <si>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</si>
  <si>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</si>
  <si>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</si>
  <si>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</si>
  <si>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</si>
  <si>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</si>
  <si>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</si>
  <si>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</si>
  <si>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</si>
  <si>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</si>
  <si>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</si>
  <si>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</si>
  <si>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</si>
  <si>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</si>
  <si>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COUNTER BALLOT</t>
  </si>
  <si>
    <t>% RET.</t>
  </si>
  <si>
    <t>ISSUED</t>
  </si>
  <si>
    <t>MILITARY</t>
  </si>
  <si>
    <t>OVERSEAS</t>
  </si>
  <si>
    <t>FEDERAL</t>
  </si>
  <si>
    <t>VBM</t>
  </si>
  <si>
    <t>Reg.</t>
  </si>
  <si>
    <t>RETURNED VBM</t>
  </si>
  <si>
    <t>of VBM.</t>
  </si>
  <si>
    <t>Santa Cruz</t>
  </si>
  <si>
    <t>BY MAIL</t>
  </si>
  <si>
    <t>&amp; COUNTER</t>
  </si>
  <si>
    <t>POLLS</t>
  </si>
  <si>
    <t>PROV.</t>
  </si>
  <si>
    <t>BALLOTS</t>
  </si>
  <si>
    <t>CAST</t>
  </si>
  <si>
    <t>TURNOUT</t>
  </si>
  <si>
    <t>Poll</t>
  </si>
  <si>
    <t>Voter</t>
  </si>
  <si>
    <t>Turnout</t>
  </si>
  <si>
    <t>VBM  AT</t>
  </si>
  <si>
    <t xml:space="preserve">Provisional Ballots Cast as a percentage of Total Votes Cast  </t>
  </si>
  <si>
    <t>Ballots</t>
  </si>
  <si>
    <t>Cast</t>
  </si>
  <si>
    <t>At Polls</t>
  </si>
  <si>
    <t>% of Reg.</t>
  </si>
  <si>
    <t>JUNE 8, 2010 STATEWIDE PRIMARY ELECTION</t>
  </si>
  <si>
    <t xml:space="preserve"> - </t>
  </si>
  <si>
    <t xml:space="preserve"> N/A </t>
  </si>
  <si>
    <t xml:space="preserve">  -  </t>
  </si>
  <si>
    <t xml:space="preserve">    -    </t>
  </si>
  <si>
    <t xml:space="preserve">     -     </t>
  </si>
  <si>
    <t>N/A</t>
  </si>
  <si>
    <t>EST.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</si>
</sst>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2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1" fontId="4" fillId="6" borderId="15" xfId="0" applyNumberFormat="1" applyFont="1" applyFill="1" applyBorder="1" applyAlignment="1">
      <alignment horizontal="right" vertical="center"/>
    </xf>
    <xf numFmtId="41" fontId="4" fillId="6" borderId="16" xfId="0" applyNumberFormat="1" applyFont="1" applyFill="1" applyBorder="1" applyAlignment="1">
      <alignment vertical="center"/>
    </xf>
    <xf numFmtId="41" fontId="4" fillId="6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4" fillId="6" borderId="18" xfId="0" applyNumberFormat="1" applyFont="1" applyFill="1" applyBorder="1" applyAlignment="1">
      <alignment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0" borderId="0" xfId="0" applyFont="1" applyAlignment="1">
      <alignment/>
    </xf>
    <xf numFmtId="41" fontId="4" fillId="6" borderId="33" xfId="0" applyNumberFormat="1" applyFont="1" applyFill="1" applyBorder="1" applyAlignment="1">
      <alignment horizontal="right" vertical="center"/>
    </xf>
    <xf numFmtId="41" fontId="4" fillId="6" borderId="34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horizontal="center"/>
    </xf>
    <xf numFmtId="10" fontId="4" fillId="16" borderId="21" xfId="0" applyNumberFormat="1" applyFont="1" applyFill="1" applyBorder="1" applyAlignment="1">
      <alignment horizontal="center" vertical="center" shrinkToFit="1"/>
    </xf>
    <xf numFmtId="10" fontId="4" fillId="16" borderId="24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5" fillId="0" borderId="32" xfId="0" applyFont="1" applyFill="1" applyBorder="1" applyAlignment="1">
      <alignment horizontal="left" vertical="center"/>
    </xf>
    <xf numFmtId="41" fontId="0" fillId="0" borderId="0" xfId="0" applyNumberFormat="1" applyFont="1" applyAlignment="1">
      <alignment/>
    </xf>
    <xf numFmtId="0" fontId="4" fillId="16" borderId="35" xfId="0" applyFont="1" applyFill="1" applyBorder="1" applyAlignment="1">
      <alignment horizontal="center" vertical="center" shrinkToFit="1"/>
    </xf>
    <xf numFmtId="0" fontId="4" fillId="16" borderId="36" xfId="0" applyFont="1" applyFill="1" applyBorder="1" applyAlignment="1">
      <alignment horizontal="center" vertical="center"/>
    </xf>
    <xf numFmtId="43" fontId="0" fillId="0" borderId="0" xfId="42" applyAlignment="1">
      <alignment/>
    </xf>
    <xf numFmtId="43" fontId="0" fillId="0" borderId="0" xfId="0" applyNumberFormat="1" applyAlignment="1">
      <alignment/>
    </xf>
    <xf numFmtId="41" fontId="5" fillId="0" borderId="0" xfId="0" applyNumberFormat="1" applyFont="1" applyBorder="1" applyAlignment="1">
      <alignment horizontal="right" vertical="center"/>
    </xf>
    <xf numFmtId="173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 quotePrefix="1">
      <alignment/>
    </xf>
    <xf numFmtId="10" fontId="4" fillId="6" borderId="37" xfId="0" applyNumberFormat="1" applyFont="1" applyFill="1" applyBorder="1" applyAlignment="1">
      <alignment vertical="center"/>
    </xf>
    <xf numFmtId="10" fontId="5" fillId="0" borderId="13" xfId="0" applyNumberFormat="1" applyFont="1" applyBorder="1" applyAlignment="1">
      <alignment vertical="center"/>
    </xf>
    <xf numFmtId="10" fontId="5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41" fontId="5" fillId="0" borderId="12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41" xfId="0" applyFont="1" applyFill="1" applyBorder="1" applyAlignment="1">
      <alignment horizontal="left" vertical="center"/>
    </xf>
    <xf numFmtId="41" fontId="5" fillId="0" borderId="42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right" vertical="center"/>
    </xf>
    <xf numFmtId="0" fontId="4" fillId="18" borderId="2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shrinkToFit="1"/>
    </xf>
    <xf numFmtId="0" fontId="4" fillId="6" borderId="46" xfId="0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horizontal="center" vertical="center" shrinkToFit="1"/>
    </xf>
    <xf numFmtId="0" fontId="4" fillId="18" borderId="47" xfId="0" applyFont="1" applyFill="1" applyBorder="1" applyAlignment="1">
      <alignment horizontal="center" vertical="center" shrinkToFit="1"/>
    </xf>
    <xf numFmtId="0" fontId="4" fillId="18" borderId="0" xfId="0" applyFont="1" applyFill="1" applyBorder="1" applyAlignment="1">
      <alignment horizontal="center" vertical="center" shrinkToFit="1"/>
    </xf>
    <xf numFmtId="0" fontId="4" fillId="18" borderId="0" xfId="0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right"/>
    </xf>
    <xf numFmtId="41" fontId="5" fillId="0" borderId="4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41" fontId="5" fillId="19" borderId="28" xfId="0" applyNumberFormat="1" applyFont="1" applyFill="1" applyBorder="1" applyAlignment="1">
      <alignment vertical="center"/>
    </xf>
    <xf numFmtId="41" fontId="5" fillId="19" borderId="12" xfId="0" applyNumberFormat="1" applyFont="1" applyFill="1" applyBorder="1" applyAlignment="1">
      <alignment vertical="center"/>
    </xf>
    <xf numFmtId="41" fontId="5" fillId="19" borderId="12" xfId="0" applyNumberFormat="1" applyFont="1" applyFill="1" applyBorder="1" applyAlignment="1">
      <alignment vertical="center"/>
    </xf>
    <xf numFmtId="41" fontId="5" fillId="19" borderId="44" xfId="0" applyNumberFormat="1" applyFont="1" applyFill="1" applyBorder="1" applyAlignment="1">
      <alignment vertical="center"/>
    </xf>
    <xf numFmtId="41" fontId="24" fillId="19" borderId="12" xfId="0" applyNumberFormat="1" applyFont="1" applyFill="1" applyBorder="1" applyAlignment="1">
      <alignment vertical="center"/>
    </xf>
    <xf numFmtId="41" fontId="24" fillId="19" borderId="44" xfId="0" applyNumberFormat="1" applyFont="1" applyFill="1" applyBorder="1" applyAlignment="1">
      <alignment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6" borderId="14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41" fontId="4" fillId="16" borderId="54" xfId="0" applyNumberFormat="1" applyFont="1" applyFill="1" applyBorder="1" applyAlignment="1">
      <alignment horizontal="center" vertical="center" wrapText="1"/>
    </xf>
    <xf numFmtId="41" fontId="5" fillId="16" borderId="55" xfId="0" applyNumberFormat="1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 shrinkToFit="1"/>
    </xf>
    <xf numFmtId="0" fontId="5" fillId="16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41" fontId="5" fillId="20" borderId="28" xfId="0" applyNumberFormat="1" applyFont="1" applyFill="1" applyBorder="1" applyAlignment="1">
      <alignment vertical="center"/>
    </xf>
    <xf numFmtId="41" fontId="5" fillId="20" borderId="12" xfId="0" applyNumberFormat="1" applyFont="1" applyFill="1" applyBorder="1" applyAlignment="1">
      <alignment vertical="center"/>
    </xf>
    <xf numFmtId="41" fontId="5" fillId="20" borderId="44" xfId="0" applyNumberFormat="1" applyFont="1" applyFill="1" applyBorder="1" applyAlignment="1">
      <alignment vertical="center"/>
    </xf>
    <xf numFmtId="41" fontId="4" fillId="20" borderId="17" xfId="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/>
    </xf>
    <xf numFmtId="0" fontId="4" fillId="20" borderId="58" xfId="0" applyFont="1" applyFill="1" applyBorder="1" applyAlignment="1">
      <alignment horizontal="center" vertical="center" shrinkToFit="1"/>
    </xf>
    <xf numFmtId="0" fontId="4" fillId="20" borderId="59" xfId="0" applyFont="1" applyFill="1" applyBorder="1" applyAlignment="1">
      <alignment horizontal="center" vertical="center" shrinkToFit="1"/>
    </xf>
    <xf numFmtId="0" fontId="4" fillId="20" borderId="60" xfId="0" applyFont="1" applyFill="1" applyBorder="1" applyAlignment="1">
      <alignment horizontal="center" vertical="center" shrinkToFit="1"/>
    </xf>
    <xf numFmtId="0" fontId="4" fillId="20" borderId="61" xfId="0" applyFont="1" applyFill="1" applyBorder="1" applyAlignment="1">
      <alignment horizontal="center" vertical="center"/>
    </xf>
    <xf numFmtId="0" fontId="4" fillId="20" borderId="62" xfId="0" applyFont="1" applyFill="1" applyBorder="1" applyAlignment="1">
      <alignment horizontal="center" vertical="center"/>
    </xf>
    <xf numFmtId="0" fontId="4" fillId="20" borderId="63" xfId="0" applyFont="1" applyFill="1" applyBorder="1" applyAlignment="1">
      <alignment horizontal="center" vertical="center"/>
    </xf>
    <xf numFmtId="10" fontId="5" fillId="20" borderId="28" xfId="0" applyNumberFormat="1" applyFont="1" applyFill="1" applyBorder="1" applyAlignment="1">
      <alignment vertical="center"/>
    </xf>
    <xf numFmtId="10" fontId="5" fillId="20" borderId="64" xfId="0" applyNumberFormat="1" applyFont="1" applyFill="1" applyBorder="1" applyAlignment="1">
      <alignment vertical="center"/>
    </xf>
    <xf numFmtId="10" fontId="5" fillId="20" borderId="12" xfId="0" applyNumberFormat="1" applyFont="1" applyFill="1" applyBorder="1" applyAlignment="1">
      <alignment vertical="center"/>
    </xf>
    <xf numFmtId="10" fontId="5" fillId="20" borderId="65" xfId="0" applyNumberFormat="1" applyFont="1" applyFill="1" applyBorder="1" applyAlignment="1">
      <alignment vertical="center"/>
    </xf>
    <xf numFmtId="10" fontId="5" fillId="20" borderId="44" xfId="0" applyNumberFormat="1" applyFont="1" applyFill="1" applyBorder="1" applyAlignment="1">
      <alignment vertical="center"/>
    </xf>
    <xf numFmtId="10" fontId="5" fillId="20" borderId="66" xfId="0" applyNumberFormat="1" applyFont="1" applyFill="1" applyBorder="1" applyAlignment="1">
      <alignment vertical="center"/>
    </xf>
    <xf numFmtId="10" fontId="4" fillId="20" borderId="37" xfId="0" applyNumberFormat="1" applyFont="1" applyFill="1" applyBorder="1" applyAlignment="1">
      <alignment vertical="center"/>
    </xf>
    <xf numFmtId="0" fontId="4" fillId="17" borderId="67" xfId="0" applyFont="1" applyFill="1" applyBorder="1" applyAlignment="1">
      <alignment horizontal="center" vertical="center"/>
    </xf>
    <xf numFmtId="0" fontId="5" fillId="17" borderId="68" xfId="0" applyFont="1" applyFill="1" applyBorder="1" applyAlignment="1">
      <alignment horizontal="center" vertical="center"/>
    </xf>
    <xf numFmtId="41" fontId="5" fillId="17" borderId="69" xfId="0" applyNumberFormat="1" applyFont="1" applyFill="1" applyBorder="1" applyAlignment="1">
      <alignment vertical="center"/>
    </xf>
    <xf numFmtId="41" fontId="4" fillId="17" borderId="51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workbookViewId="0" topLeftCell="I1">
      <pane ySplit="1110" topLeftCell="BM50" activePane="bottomLeft" state="split"/>
      <selection pane="topLeft" activeCell="A2" sqref="A2:O2"/>
      <selection pane="bottomLeft" activeCell="T7" sqref="T7"/>
    </sheetView>
  </sheetViews>
  <sheetFormatPr defaultColWidth="9.140625" defaultRowHeight="12.75"/>
  <cols>
    <col min="1" max="1" width="14.28125" style="2" bestFit="1" customWidth="1"/>
    <col min="2" max="2" width="11.8515625" style="2" customWidth="1"/>
    <col min="3" max="3" width="10.7109375" style="2" customWidth="1"/>
    <col min="4" max="4" width="11.421875" style="2" customWidth="1"/>
    <col min="5" max="9" width="10.00390625" style="2" customWidth="1"/>
    <col min="10" max="10" width="11.7109375" style="2" customWidth="1"/>
    <col min="11" max="11" width="10.00390625" style="42" customWidth="1"/>
    <col min="12" max="12" width="10.8515625" style="2" hidden="1" customWidth="1"/>
    <col min="13" max="13" width="9.8515625" style="2" hidden="1" customWidth="1"/>
    <col min="14" max="14" width="10.57421875" style="2" customWidth="1"/>
    <col min="15" max="15" width="10.00390625" style="2" customWidth="1"/>
    <col min="16" max="16" width="10.8515625" style="2" customWidth="1"/>
    <col min="17" max="22" width="10.7109375" style="2" customWidth="1"/>
    <col min="23" max="23" width="5.00390625" style="2" customWidth="1"/>
    <col min="24" max="16384" width="9.140625" style="2" customWidth="1"/>
  </cols>
  <sheetData>
    <row r="1" spans="1:22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4"/>
      <c r="Q1" s="14"/>
      <c r="R1" s="14"/>
      <c r="S1" s="14"/>
      <c r="T1" s="14"/>
      <c r="U1" s="14"/>
      <c r="V1" s="14"/>
    </row>
    <row r="2" spans="1:22" ht="18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4"/>
      <c r="Q2" s="14"/>
      <c r="R2" s="14"/>
      <c r="S2" s="14"/>
      <c r="T2" s="14"/>
      <c r="U2" s="14"/>
      <c r="V2" s="14"/>
    </row>
    <row r="3" spans="1:22" ht="18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3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17.25" thickBot="1" thickTop="1">
      <c r="B4" s="93" t="s">
        <v>69</v>
      </c>
      <c r="C4" s="94"/>
      <c r="D4" s="94"/>
      <c r="E4" s="94"/>
      <c r="F4" s="94"/>
      <c r="G4" s="94"/>
      <c r="H4" s="94"/>
      <c r="I4" s="94"/>
      <c r="J4" s="94"/>
      <c r="K4" s="95"/>
      <c r="L4" s="97" t="s">
        <v>75</v>
      </c>
      <c r="M4" s="98"/>
      <c r="N4" s="98"/>
      <c r="O4" s="98"/>
      <c r="P4" s="99"/>
      <c r="Q4" s="76" t="s">
        <v>101</v>
      </c>
      <c r="R4" s="76" t="s">
        <v>5</v>
      </c>
      <c r="S4" s="73"/>
      <c r="T4" s="72" t="s">
        <v>85</v>
      </c>
      <c r="U4" s="76" t="s">
        <v>90</v>
      </c>
      <c r="V4" s="72" t="s">
        <v>90</v>
      </c>
    </row>
    <row r="5" spans="1:22" ht="13.5" thickTop="1">
      <c r="A5" s="104" t="s">
        <v>1</v>
      </c>
      <c r="B5" s="102" t="s">
        <v>67</v>
      </c>
      <c r="C5" s="16" t="s">
        <v>2</v>
      </c>
      <c r="D5" s="17" t="s">
        <v>2</v>
      </c>
      <c r="E5" s="106" t="s">
        <v>72</v>
      </c>
      <c r="F5" s="106" t="s">
        <v>70</v>
      </c>
      <c r="G5" s="108" t="s">
        <v>71</v>
      </c>
      <c r="H5" s="18" t="s">
        <v>8</v>
      </c>
      <c r="I5" s="129" t="s">
        <v>5</v>
      </c>
      <c r="J5" s="100" t="s">
        <v>7</v>
      </c>
      <c r="K5" s="40" t="s">
        <v>66</v>
      </c>
      <c r="L5" s="45" t="s">
        <v>78</v>
      </c>
      <c r="M5" s="75" t="s">
        <v>88</v>
      </c>
      <c r="N5" s="116" t="s">
        <v>5</v>
      </c>
      <c r="O5" s="117" t="s">
        <v>68</v>
      </c>
      <c r="P5" s="118" t="s">
        <v>68</v>
      </c>
      <c r="Q5" s="76" t="s">
        <v>81</v>
      </c>
      <c r="R5" s="76" t="s">
        <v>82</v>
      </c>
      <c r="S5" s="73" t="s">
        <v>5</v>
      </c>
      <c r="T5" s="72" t="s">
        <v>86</v>
      </c>
      <c r="U5" s="76" t="s">
        <v>91</v>
      </c>
      <c r="V5" s="72" t="s">
        <v>92</v>
      </c>
    </row>
    <row r="6" spans="1:22" ht="13.5" thickBot="1">
      <c r="A6" s="105"/>
      <c r="B6" s="103"/>
      <c r="C6" s="19" t="s">
        <v>3</v>
      </c>
      <c r="D6" s="20" t="s">
        <v>4</v>
      </c>
      <c r="E6" s="110"/>
      <c r="F6" s="107"/>
      <c r="G6" s="109"/>
      <c r="H6" s="21" t="s">
        <v>73</v>
      </c>
      <c r="I6" s="130"/>
      <c r="J6" s="101"/>
      <c r="K6" s="41" t="s">
        <v>73</v>
      </c>
      <c r="L6" s="46" t="s">
        <v>79</v>
      </c>
      <c r="M6" s="71" t="s">
        <v>80</v>
      </c>
      <c r="N6" s="119" t="s">
        <v>6</v>
      </c>
      <c r="O6" s="120" t="s">
        <v>74</v>
      </c>
      <c r="P6" s="121" t="s">
        <v>76</v>
      </c>
      <c r="Q6" s="77" t="s">
        <v>82</v>
      </c>
      <c r="R6" s="76" t="s">
        <v>83</v>
      </c>
      <c r="S6" s="74" t="s">
        <v>84</v>
      </c>
      <c r="T6" s="72" t="s">
        <v>87</v>
      </c>
      <c r="U6" s="76" t="s">
        <v>92</v>
      </c>
      <c r="V6" s="72" t="s">
        <v>93</v>
      </c>
    </row>
    <row r="7" spans="1:22" ht="13.5" thickTop="1">
      <c r="A7" s="29" t="s">
        <v>9</v>
      </c>
      <c r="B7" s="23">
        <v>410</v>
      </c>
      <c r="C7" s="24">
        <v>4228</v>
      </c>
      <c r="D7" s="25">
        <v>9687</v>
      </c>
      <c r="E7" s="25">
        <v>3033</v>
      </c>
      <c r="F7" s="26">
        <v>770</v>
      </c>
      <c r="G7" s="25">
        <v>1951</v>
      </c>
      <c r="H7" s="27">
        <v>350273</v>
      </c>
      <c r="I7" s="131">
        <f aca="true" t="shared" si="0" ref="I7:I43">SUM(B7:H7)</f>
        <v>370352</v>
      </c>
      <c r="J7" s="59">
        <v>753721</v>
      </c>
      <c r="K7" s="55">
        <f>I7/J7</f>
        <v>0.4913648418977314</v>
      </c>
      <c r="L7" s="28">
        <v>120308</v>
      </c>
      <c r="M7" s="87">
        <v>50000</v>
      </c>
      <c r="N7" s="111">
        <v>174309</v>
      </c>
      <c r="O7" s="122">
        <f>N7/J7</f>
        <v>0.23126461913625865</v>
      </c>
      <c r="P7" s="123">
        <f>N7/I7</f>
        <v>0.4706576446191731</v>
      </c>
      <c r="Q7" s="91">
        <v>16000</v>
      </c>
      <c r="R7" s="88">
        <v>266073</v>
      </c>
      <c r="S7" s="56">
        <f>+R7/J7</f>
        <v>0.3530125868855983</v>
      </c>
      <c r="T7" s="56">
        <f>(R7-N7)/(J7-I7)</f>
        <v>0.23936207674590276</v>
      </c>
      <c r="U7" s="88">
        <v>91764</v>
      </c>
      <c r="V7" s="56">
        <f aca="true" t="shared" si="1" ref="V7:V64">U7/J7</f>
        <v>0.1217479677493396</v>
      </c>
    </row>
    <row r="8" spans="1:22" ht="12.75">
      <c r="A8" s="30" t="s">
        <v>10</v>
      </c>
      <c r="B8" s="3"/>
      <c r="C8" s="4"/>
      <c r="D8" s="5"/>
      <c r="E8" s="5"/>
      <c r="F8" s="6"/>
      <c r="G8" s="5"/>
      <c r="H8" s="7">
        <v>788</v>
      </c>
      <c r="I8" s="131">
        <f t="shared" si="0"/>
        <v>788</v>
      </c>
      <c r="J8" s="57">
        <v>797</v>
      </c>
      <c r="K8" s="55">
        <f aca="true" t="shared" si="2" ref="K8:K64">I8/J8</f>
        <v>0.9887076537013801</v>
      </c>
      <c r="L8" s="22">
        <v>509</v>
      </c>
      <c r="M8" s="88"/>
      <c r="N8" s="112">
        <f>L8+M8</f>
        <v>509</v>
      </c>
      <c r="O8" s="124">
        <f aca="true" t="shared" si="3" ref="O8:O64">N8/J8</f>
        <v>0.6386449184441656</v>
      </c>
      <c r="P8" s="125">
        <f aca="true" t="shared" si="4" ref="P8:P64">N8/I8</f>
        <v>0.6459390862944162</v>
      </c>
      <c r="Q8" s="91"/>
      <c r="R8" s="88">
        <v>509</v>
      </c>
      <c r="S8" s="56">
        <f aca="true" t="shared" si="5" ref="S8:S64">+R8/J8</f>
        <v>0.6386449184441656</v>
      </c>
      <c r="T8" s="56">
        <f aca="true" t="shared" si="6" ref="T8:T64">(R8-N8)/(J8-I8)</f>
        <v>0</v>
      </c>
      <c r="U8" s="88">
        <v>0</v>
      </c>
      <c r="V8" s="56">
        <f t="shared" si="1"/>
        <v>0</v>
      </c>
    </row>
    <row r="9" spans="1:22" ht="12.75">
      <c r="A9" s="30" t="s">
        <v>11</v>
      </c>
      <c r="B9" s="3">
        <v>91</v>
      </c>
      <c r="C9" s="4">
        <v>921</v>
      </c>
      <c r="D9" s="5">
        <v>57</v>
      </c>
      <c r="E9" s="5">
        <v>4</v>
      </c>
      <c r="F9" s="6">
        <v>49</v>
      </c>
      <c r="G9" s="5"/>
      <c r="H9" s="7">
        <v>10168</v>
      </c>
      <c r="I9" s="131">
        <f t="shared" si="0"/>
        <v>11290</v>
      </c>
      <c r="J9" s="58">
        <v>20935</v>
      </c>
      <c r="K9" s="55">
        <f t="shared" si="2"/>
        <v>0.539288273226654</v>
      </c>
      <c r="L9" s="22">
        <v>6652</v>
      </c>
      <c r="M9" s="88">
        <v>849</v>
      </c>
      <c r="N9" s="112">
        <v>7569</v>
      </c>
      <c r="O9" s="124">
        <f t="shared" si="3"/>
        <v>0.36154764748029616</v>
      </c>
      <c r="P9" s="125">
        <f t="shared" si="4"/>
        <v>0.6704162976085031</v>
      </c>
      <c r="Q9" s="91">
        <v>95</v>
      </c>
      <c r="R9" s="88">
        <v>12069</v>
      </c>
      <c r="S9" s="56">
        <f t="shared" si="5"/>
        <v>0.5764986864103177</v>
      </c>
      <c r="T9" s="56">
        <f t="shared" si="6"/>
        <v>0.4665629860031104</v>
      </c>
      <c r="U9" s="88">
        <v>4500</v>
      </c>
      <c r="V9" s="56">
        <f t="shared" si="1"/>
        <v>0.2149510389300215</v>
      </c>
    </row>
    <row r="10" spans="1:22" s="62" customFormat="1" ht="12.75">
      <c r="A10" s="43" t="s">
        <v>12</v>
      </c>
      <c r="B10" s="35">
        <v>292</v>
      </c>
      <c r="C10" s="8">
        <v>3707</v>
      </c>
      <c r="D10" s="36">
        <v>5802</v>
      </c>
      <c r="E10" s="36">
        <v>136</v>
      </c>
      <c r="F10" s="34">
        <v>244</v>
      </c>
      <c r="G10" s="36">
        <v>141</v>
      </c>
      <c r="H10" s="37">
        <v>48739</v>
      </c>
      <c r="I10" s="131">
        <f t="shared" si="0"/>
        <v>59061</v>
      </c>
      <c r="J10" s="61">
        <v>116503</v>
      </c>
      <c r="K10" s="78">
        <f t="shared" si="2"/>
        <v>0.5069483189274095</v>
      </c>
      <c r="L10" s="38">
        <v>28852</v>
      </c>
      <c r="M10" s="88">
        <v>5823</v>
      </c>
      <c r="N10" s="112">
        <v>31474</v>
      </c>
      <c r="O10" s="124">
        <f t="shared" si="3"/>
        <v>0.27015613331845534</v>
      </c>
      <c r="P10" s="125">
        <f t="shared" si="4"/>
        <v>0.5329066558304126</v>
      </c>
      <c r="Q10" s="91">
        <v>997</v>
      </c>
      <c r="R10" s="88">
        <v>52257</v>
      </c>
      <c r="S10" s="56">
        <f t="shared" si="5"/>
        <v>0.44854638936336405</v>
      </c>
      <c r="T10" s="56">
        <f t="shared" si="6"/>
        <v>0.36180843285400927</v>
      </c>
      <c r="U10" s="88">
        <v>20783</v>
      </c>
      <c r="V10" s="56">
        <f t="shared" si="1"/>
        <v>0.1783902560449087</v>
      </c>
    </row>
    <row r="11" spans="1:22" ht="12.75">
      <c r="A11" s="43" t="s">
        <v>13</v>
      </c>
      <c r="B11" s="35">
        <v>130</v>
      </c>
      <c r="C11" s="8">
        <v>922</v>
      </c>
      <c r="D11" s="60" t="s">
        <v>96</v>
      </c>
      <c r="E11" s="60">
        <v>20</v>
      </c>
      <c r="F11" s="34">
        <v>48</v>
      </c>
      <c r="G11" s="36">
        <v>16</v>
      </c>
      <c r="H11" s="37">
        <v>14540</v>
      </c>
      <c r="I11" s="131">
        <f t="shared" si="0"/>
        <v>15676</v>
      </c>
      <c r="J11" s="58">
        <v>28060</v>
      </c>
      <c r="K11" s="55">
        <f t="shared" si="2"/>
        <v>0.5586600142551675</v>
      </c>
      <c r="L11" s="22">
        <v>8299</v>
      </c>
      <c r="M11" s="88">
        <v>1564</v>
      </c>
      <c r="N11" s="112">
        <v>9855</v>
      </c>
      <c r="O11" s="124">
        <f t="shared" si="3"/>
        <v>0.3512116892373485</v>
      </c>
      <c r="P11" s="125">
        <f t="shared" si="4"/>
        <v>0.6286680275580505</v>
      </c>
      <c r="Q11" s="91">
        <v>201</v>
      </c>
      <c r="R11" s="88">
        <v>14867</v>
      </c>
      <c r="S11" s="56">
        <f t="shared" si="5"/>
        <v>0.5298289379900214</v>
      </c>
      <c r="T11" s="56">
        <f t="shared" si="6"/>
        <v>0.4047157622739018</v>
      </c>
      <c r="U11" s="88">
        <v>5012</v>
      </c>
      <c r="V11" s="56">
        <f t="shared" si="1"/>
        <v>0.17861724875267285</v>
      </c>
    </row>
    <row r="12" spans="1:22" ht="12.75">
      <c r="A12" s="43" t="s">
        <v>14</v>
      </c>
      <c r="B12" s="35">
        <v>28</v>
      </c>
      <c r="C12" s="8">
        <v>403</v>
      </c>
      <c r="D12" s="60">
        <v>897</v>
      </c>
      <c r="E12" s="60" t="s">
        <v>95</v>
      </c>
      <c r="F12" s="34">
        <v>24</v>
      </c>
      <c r="G12" s="36">
        <v>5</v>
      </c>
      <c r="H12" s="37">
        <v>2467</v>
      </c>
      <c r="I12" s="131">
        <f t="shared" si="0"/>
        <v>3824</v>
      </c>
      <c r="J12" s="58">
        <v>7837</v>
      </c>
      <c r="K12" s="55">
        <f t="shared" si="2"/>
        <v>0.48794181446982265</v>
      </c>
      <c r="L12" s="22">
        <v>1470</v>
      </c>
      <c r="M12" s="88"/>
      <c r="N12" s="112">
        <v>2197</v>
      </c>
      <c r="O12" s="124">
        <f t="shared" si="3"/>
        <v>0.2803368635957637</v>
      </c>
      <c r="P12" s="125">
        <f t="shared" si="4"/>
        <v>0.5745292887029289</v>
      </c>
      <c r="Q12" s="91">
        <v>45</v>
      </c>
      <c r="R12" s="88">
        <v>3636</v>
      </c>
      <c r="S12" s="56">
        <f t="shared" si="5"/>
        <v>0.4639530432563481</v>
      </c>
      <c r="T12" s="56">
        <f t="shared" si="6"/>
        <v>0.35858460004983805</v>
      </c>
      <c r="U12" s="88">
        <v>1439</v>
      </c>
      <c r="V12" s="56">
        <f t="shared" si="1"/>
        <v>0.1836161796605844</v>
      </c>
    </row>
    <row r="13" spans="1:22" s="62" customFormat="1" ht="12.75">
      <c r="A13" s="43" t="s">
        <v>15</v>
      </c>
      <c r="B13" s="35">
        <v>1513</v>
      </c>
      <c r="C13" s="8">
        <v>23822</v>
      </c>
      <c r="D13" s="36">
        <v>17716</v>
      </c>
      <c r="E13" s="36">
        <v>19</v>
      </c>
      <c r="F13" s="34">
        <v>654</v>
      </c>
      <c r="G13" s="36">
        <v>2158</v>
      </c>
      <c r="H13" s="37">
        <v>213082</v>
      </c>
      <c r="I13" s="131">
        <f t="shared" si="0"/>
        <v>258964</v>
      </c>
      <c r="J13" s="61">
        <v>525992</v>
      </c>
      <c r="K13" s="78">
        <f t="shared" si="2"/>
        <v>0.49233448417466424</v>
      </c>
      <c r="L13" s="38">
        <v>141561</v>
      </c>
      <c r="M13" s="88">
        <v>21662</v>
      </c>
      <c r="N13" s="112">
        <v>131739</v>
      </c>
      <c r="O13" s="124">
        <f t="shared" si="3"/>
        <v>0.25045818187348856</v>
      </c>
      <c r="P13" s="125">
        <f t="shared" si="4"/>
        <v>0.5087154971347368</v>
      </c>
      <c r="Q13" s="91">
        <v>3562</v>
      </c>
      <c r="R13" s="88">
        <v>210417</v>
      </c>
      <c r="S13" s="56">
        <f t="shared" si="5"/>
        <v>0.40003840362591064</v>
      </c>
      <c r="T13" s="56">
        <f t="shared" si="6"/>
        <v>0.2946432583848885</v>
      </c>
      <c r="U13" s="88">
        <v>78678</v>
      </c>
      <c r="V13" s="56">
        <f t="shared" si="1"/>
        <v>0.14958022175242208</v>
      </c>
    </row>
    <row r="14" spans="1:22" ht="12.75">
      <c r="A14" s="43" t="s">
        <v>16</v>
      </c>
      <c r="B14" s="35"/>
      <c r="C14" s="8"/>
      <c r="D14" s="36"/>
      <c r="E14" s="36"/>
      <c r="F14" s="34"/>
      <c r="G14" s="36"/>
      <c r="H14" s="37"/>
      <c r="I14" s="131">
        <v>12178</v>
      </c>
      <c r="J14" s="58">
        <v>12178</v>
      </c>
      <c r="K14" s="55">
        <f t="shared" si="2"/>
        <v>1</v>
      </c>
      <c r="L14" s="22">
        <v>2236</v>
      </c>
      <c r="M14" s="88"/>
      <c r="N14" s="112">
        <v>3717</v>
      </c>
      <c r="O14" s="124">
        <f t="shared" si="3"/>
        <v>0.3052225324355395</v>
      </c>
      <c r="P14" s="125">
        <f>N14/J14</f>
        <v>0.3052225324355395</v>
      </c>
      <c r="Q14" s="91"/>
      <c r="R14" s="88">
        <v>6464</v>
      </c>
      <c r="S14" s="56">
        <f t="shared" si="5"/>
        <v>0.530793233700115</v>
      </c>
      <c r="T14" s="56">
        <v>0</v>
      </c>
      <c r="U14" s="88">
        <v>2747</v>
      </c>
      <c r="V14" s="56">
        <f t="shared" si="1"/>
        <v>0.22557070126457546</v>
      </c>
    </row>
    <row r="15" spans="1:22" s="62" customFormat="1" ht="12.75">
      <c r="A15" s="43" t="s">
        <v>17</v>
      </c>
      <c r="B15" s="35">
        <v>449</v>
      </c>
      <c r="C15" s="8">
        <v>586</v>
      </c>
      <c r="D15" s="36">
        <v>7734</v>
      </c>
      <c r="E15" s="36">
        <v>118</v>
      </c>
      <c r="F15" s="34" t="s">
        <v>100</v>
      </c>
      <c r="G15" s="36">
        <v>217</v>
      </c>
      <c r="H15" s="37">
        <v>55084</v>
      </c>
      <c r="I15" s="131">
        <f t="shared" si="0"/>
        <v>64188</v>
      </c>
      <c r="J15" s="61">
        <v>105163</v>
      </c>
      <c r="K15" s="78">
        <f t="shared" si="2"/>
        <v>0.610366763975923</v>
      </c>
      <c r="L15" s="38">
        <v>40231</v>
      </c>
      <c r="M15" s="88">
        <v>6980</v>
      </c>
      <c r="N15" s="112">
        <v>40231</v>
      </c>
      <c r="O15" s="124">
        <f t="shared" si="3"/>
        <v>0.3825585044169527</v>
      </c>
      <c r="P15" s="125">
        <f t="shared" si="4"/>
        <v>0.6267682432853493</v>
      </c>
      <c r="Q15" s="91">
        <v>578</v>
      </c>
      <c r="R15" s="88">
        <v>52158</v>
      </c>
      <c r="S15" s="56">
        <f t="shared" si="5"/>
        <v>0.4959729182316975</v>
      </c>
      <c r="T15" s="56">
        <f t="shared" si="6"/>
        <v>0.2910799267846248</v>
      </c>
      <c r="U15" s="88">
        <v>11927</v>
      </c>
      <c r="V15" s="56">
        <f t="shared" si="1"/>
        <v>0.11341441381474474</v>
      </c>
    </row>
    <row r="16" spans="1:22" ht="12.75">
      <c r="A16" s="43" t="s">
        <v>18</v>
      </c>
      <c r="B16" s="35">
        <v>2235</v>
      </c>
      <c r="C16" s="8">
        <v>7760</v>
      </c>
      <c r="D16" s="36">
        <v>9946</v>
      </c>
      <c r="E16" s="36"/>
      <c r="F16" s="34">
        <v>464</v>
      </c>
      <c r="G16" s="36">
        <v>429</v>
      </c>
      <c r="H16" s="37">
        <v>142796</v>
      </c>
      <c r="I16" s="131">
        <f t="shared" si="0"/>
        <v>163630</v>
      </c>
      <c r="J16" s="58">
        <v>390639</v>
      </c>
      <c r="K16" s="55">
        <f t="shared" si="2"/>
        <v>0.41887778742009885</v>
      </c>
      <c r="L16" s="22">
        <v>86828</v>
      </c>
      <c r="M16" s="88"/>
      <c r="N16" s="112">
        <v>76471</v>
      </c>
      <c r="O16" s="124">
        <f t="shared" si="3"/>
        <v>0.1957587440066148</v>
      </c>
      <c r="P16" s="125">
        <f t="shared" si="4"/>
        <v>0.4673409521481391</v>
      </c>
      <c r="Q16" s="91">
        <v>4218</v>
      </c>
      <c r="R16" s="88">
        <v>120492</v>
      </c>
      <c r="S16" s="56">
        <f t="shared" si="5"/>
        <v>0.30844846520700697</v>
      </c>
      <c r="T16" s="56">
        <f t="shared" si="6"/>
        <v>0.19391742177622914</v>
      </c>
      <c r="U16" s="88">
        <v>44021</v>
      </c>
      <c r="V16" s="56">
        <f t="shared" si="1"/>
        <v>0.11268972120039218</v>
      </c>
    </row>
    <row r="17" spans="1:22" ht="12.75">
      <c r="A17" s="43" t="s">
        <v>19</v>
      </c>
      <c r="B17" s="35">
        <v>199</v>
      </c>
      <c r="C17" s="8">
        <v>104</v>
      </c>
      <c r="D17" s="36">
        <v>4089</v>
      </c>
      <c r="E17" s="36"/>
      <c r="F17" s="34">
        <v>28</v>
      </c>
      <c r="G17" s="36">
        <v>13</v>
      </c>
      <c r="H17" s="37">
        <v>3835</v>
      </c>
      <c r="I17" s="131">
        <f t="shared" si="0"/>
        <v>8268</v>
      </c>
      <c r="J17" s="58">
        <v>12116</v>
      </c>
      <c r="K17" s="55">
        <f t="shared" si="2"/>
        <v>0.6824034334763949</v>
      </c>
      <c r="L17" s="22">
        <v>3711</v>
      </c>
      <c r="M17" s="88">
        <v>1175</v>
      </c>
      <c r="N17" s="112">
        <v>2780</v>
      </c>
      <c r="O17" s="124">
        <f t="shared" si="3"/>
        <v>0.22944866292505778</v>
      </c>
      <c r="P17" s="125">
        <f t="shared" si="4"/>
        <v>0.3362360909530721</v>
      </c>
      <c r="Q17" s="91">
        <v>33</v>
      </c>
      <c r="R17" s="88">
        <v>6528</v>
      </c>
      <c r="S17" s="56">
        <f t="shared" si="5"/>
        <v>0.5387916804225817</v>
      </c>
      <c r="T17" s="56">
        <f t="shared" si="6"/>
        <v>0.974012474012474</v>
      </c>
      <c r="U17" s="88">
        <v>3748</v>
      </c>
      <c r="V17" s="56">
        <f t="shared" si="1"/>
        <v>0.3093430174975239</v>
      </c>
    </row>
    <row r="18" spans="1:22" ht="12.75">
      <c r="A18" s="43" t="s">
        <v>20</v>
      </c>
      <c r="B18" s="35">
        <v>416</v>
      </c>
      <c r="C18" s="8">
        <v>1828</v>
      </c>
      <c r="D18" s="36">
        <v>4909</v>
      </c>
      <c r="E18" s="36"/>
      <c r="F18" s="34">
        <v>139</v>
      </c>
      <c r="G18" s="36">
        <v>194</v>
      </c>
      <c r="H18" s="37">
        <v>26821</v>
      </c>
      <c r="I18" s="131">
        <f t="shared" si="0"/>
        <v>34307</v>
      </c>
      <c r="J18" s="58">
        <v>76616</v>
      </c>
      <c r="K18" s="55">
        <f t="shared" si="2"/>
        <v>0.4477785318993422</v>
      </c>
      <c r="L18" s="22">
        <v>15141</v>
      </c>
      <c r="M18" s="88">
        <v>4810</v>
      </c>
      <c r="N18" s="112">
        <v>20454</v>
      </c>
      <c r="O18" s="124">
        <f t="shared" si="3"/>
        <v>0.2669677351989141</v>
      </c>
      <c r="P18" s="125">
        <f t="shared" si="4"/>
        <v>0.5962048561518057</v>
      </c>
      <c r="Q18" s="91">
        <v>521</v>
      </c>
      <c r="R18" s="88">
        <v>35937</v>
      </c>
      <c r="S18" s="56">
        <f t="shared" si="5"/>
        <v>0.4690534614179806</v>
      </c>
      <c r="T18" s="56">
        <f t="shared" si="6"/>
        <v>0.36595050698432957</v>
      </c>
      <c r="U18" s="88">
        <v>15483</v>
      </c>
      <c r="V18" s="56">
        <f t="shared" si="1"/>
        <v>0.2020857262190665</v>
      </c>
    </row>
    <row r="19" spans="1:22" ht="12.75">
      <c r="A19" s="43" t="s">
        <v>21</v>
      </c>
      <c r="B19" s="35"/>
      <c r="C19" s="8">
        <v>609</v>
      </c>
      <c r="D19" s="36">
        <v>4521</v>
      </c>
      <c r="E19" s="36"/>
      <c r="F19" s="34">
        <v>91</v>
      </c>
      <c r="G19" s="36">
        <v>54</v>
      </c>
      <c r="H19" s="37">
        <v>16590</v>
      </c>
      <c r="I19" s="131">
        <f t="shared" si="0"/>
        <v>21865</v>
      </c>
      <c r="J19" s="58">
        <v>54921</v>
      </c>
      <c r="K19" s="55">
        <f t="shared" si="2"/>
        <v>0.39811729575208027</v>
      </c>
      <c r="L19" s="22">
        <v>5507</v>
      </c>
      <c r="M19" s="88"/>
      <c r="N19" s="112">
        <v>7372</v>
      </c>
      <c r="O19" s="124">
        <f t="shared" si="3"/>
        <v>0.13422916552866845</v>
      </c>
      <c r="P19" s="125">
        <f t="shared" si="4"/>
        <v>0.33715984450034303</v>
      </c>
      <c r="Q19" s="91"/>
      <c r="R19" s="88">
        <v>16056</v>
      </c>
      <c r="S19" s="56">
        <f t="shared" si="5"/>
        <v>0.2923471895996067</v>
      </c>
      <c r="T19" s="56">
        <f t="shared" si="6"/>
        <v>0.2627057115198451</v>
      </c>
      <c r="U19" s="88">
        <v>8684</v>
      </c>
      <c r="V19" s="56">
        <f t="shared" si="1"/>
        <v>0.15811802407093825</v>
      </c>
    </row>
    <row r="20" spans="1:22" ht="12.75">
      <c r="A20" s="43" t="s">
        <v>22</v>
      </c>
      <c r="B20" s="35">
        <v>69</v>
      </c>
      <c r="C20" s="8">
        <v>446</v>
      </c>
      <c r="D20" s="36">
        <v>1667</v>
      </c>
      <c r="E20" s="36" t="s">
        <v>95</v>
      </c>
      <c r="F20" s="34">
        <v>18</v>
      </c>
      <c r="G20" s="36">
        <v>17</v>
      </c>
      <c r="H20" s="37">
        <v>3402</v>
      </c>
      <c r="I20" s="131">
        <f t="shared" si="0"/>
        <v>5619</v>
      </c>
      <c r="J20" s="58">
        <v>9394</v>
      </c>
      <c r="K20" s="55">
        <f t="shared" si="2"/>
        <v>0.5981477538854588</v>
      </c>
      <c r="L20" s="22">
        <v>2961</v>
      </c>
      <c r="M20" s="88">
        <v>805</v>
      </c>
      <c r="N20" s="112">
        <v>2687</v>
      </c>
      <c r="O20" s="124">
        <f t="shared" si="3"/>
        <v>0.2860336384926549</v>
      </c>
      <c r="P20" s="125">
        <f t="shared" si="4"/>
        <v>0.4781989677878626</v>
      </c>
      <c r="Q20" s="91">
        <v>44</v>
      </c>
      <c r="R20" s="88">
        <v>5387</v>
      </c>
      <c r="S20" s="56">
        <f t="shared" si="5"/>
        <v>0.5734511390249095</v>
      </c>
      <c r="T20" s="56">
        <f t="shared" si="6"/>
        <v>0.7152317880794702</v>
      </c>
      <c r="U20" s="88">
        <v>2700</v>
      </c>
      <c r="V20" s="56">
        <f t="shared" si="1"/>
        <v>0.2874175005322546</v>
      </c>
    </row>
    <row r="21" spans="1:22" s="62" customFormat="1" ht="12.75">
      <c r="A21" s="43" t="s">
        <v>23</v>
      </c>
      <c r="B21" s="35">
        <v>374</v>
      </c>
      <c r="C21" s="8">
        <v>4166</v>
      </c>
      <c r="D21" s="36">
        <v>21244</v>
      </c>
      <c r="E21" s="36">
        <v>171</v>
      </c>
      <c r="F21" s="34">
        <v>515</v>
      </c>
      <c r="G21" s="69">
        <v>170</v>
      </c>
      <c r="H21" s="37">
        <v>109324</v>
      </c>
      <c r="I21" s="131">
        <f t="shared" si="0"/>
        <v>135964</v>
      </c>
      <c r="J21" s="61">
        <v>307647</v>
      </c>
      <c r="K21" s="78">
        <f t="shared" si="2"/>
        <v>0.4419480768543168</v>
      </c>
      <c r="L21" s="38">
        <v>59434</v>
      </c>
      <c r="M21" s="88">
        <v>6990</v>
      </c>
      <c r="N21" s="112">
        <v>58710</v>
      </c>
      <c r="O21" s="124">
        <f t="shared" si="3"/>
        <v>0.19083560054217982</v>
      </c>
      <c r="P21" s="125">
        <f t="shared" si="4"/>
        <v>0.43180547792062607</v>
      </c>
      <c r="Q21" s="91">
        <v>2213</v>
      </c>
      <c r="R21" s="88">
        <v>101623</v>
      </c>
      <c r="S21" s="56">
        <f t="shared" si="5"/>
        <v>0.33032339011919504</v>
      </c>
      <c r="T21" s="56">
        <f t="shared" si="6"/>
        <v>0.24995485866393294</v>
      </c>
      <c r="U21" s="88">
        <v>42913</v>
      </c>
      <c r="V21" s="56">
        <f t="shared" si="1"/>
        <v>0.13948778957701521</v>
      </c>
    </row>
    <row r="22" spans="1:22" ht="12.75">
      <c r="A22" s="43" t="s">
        <v>24</v>
      </c>
      <c r="B22" s="35">
        <v>206</v>
      </c>
      <c r="C22" s="8">
        <v>228</v>
      </c>
      <c r="D22" s="36">
        <v>8230</v>
      </c>
      <c r="E22" s="36">
        <v>7</v>
      </c>
      <c r="F22" s="34">
        <v>83</v>
      </c>
      <c r="G22" s="69">
        <v>94</v>
      </c>
      <c r="H22" s="37">
        <v>22184</v>
      </c>
      <c r="I22" s="131">
        <f t="shared" si="0"/>
        <v>31032</v>
      </c>
      <c r="J22" s="58">
        <v>50732</v>
      </c>
      <c r="K22" s="55">
        <f t="shared" si="2"/>
        <v>0.6116849325869274</v>
      </c>
      <c r="L22" s="22">
        <v>11859</v>
      </c>
      <c r="M22" s="88">
        <v>1492</v>
      </c>
      <c r="N22" s="112">
        <f>L22+M22</f>
        <v>13351</v>
      </c>
      <c r="O22" s="124">
        <f t="shared" si="3"/>
        <v>0.2631672317275093</v>
      </c>
      <c r="P22" s="125">
        <f t="shared" si="4"/>
        <v>0.43023330755349315</v>
      </c>
      <c r="Q22" s="91">
        <v>181</v>
      </c>
      <c r="R22" s="88">
        <v>17981</v>
      </c>
      <c r="S22" s="56">
        <f t="shared" si="5"/>
        <v>0.3544311282819522</v>
      </c>
      <c r="T22" s="56">
        <f t="shared" si="6"/>
        <v>0.2350253807106599</v>
      </c>
      <c r="U22" s="88">
        <v>4630</v>
      </c>
      <c r="V22" s="56">
        <f t="shared" si="1"/>
        <v>0.09126389655444296</v>
      </c>
    </row>
    <row r="23" spans="1:22" ht="12.75">
      <c r="A23" s="43" t="s">
        <v>25</v>
      </c>
      <c r="B23" s="35">
        <v>96</v>
      </c>
      <c r="C23" s="8">
        <v>233</v>
      </c>
      <c r="D23" s="36">
        <v>582</v>
      </c>
      <c r="E23" s="36" t="s">
        <v>95</v>
      </c>
      <c r="F23" s="34">
        <v>98</v>
      </c>
      <c r="G23" s="36">
        <v>118</v>
      </c>
      <c r="H23" s="37">
        <v>16033</v>
      </c>
      <c r="I23" s="131">
        <f t="shared" si="0"/>
        <v>17160</v>
      </c>
      <c r="J23" s="58">
        <v>32768</v>
      </c>
      <c r="K23" s="55">
        <f t="shared" si="2"/>
        <v>0.523681640625</v>
      </c>
      <c r="L23" s="22">
        <v>8287</v>
      </c>
      <c r="M23" s="88">
        <v>1224</v>
      </c>
      <c r="N23" s="112">
        <v>9280</v>
      </c>
      <c r="O23" s="124">
        <f t="shared" si="3"/>
        <v>0.283203125</v>
      </c>
      <c r="P23" s="125">
        <f t="shared" si="4"/>
        <v>0.5407925407925408</v>
      </c>
      <c r="Q23" s="91">
        <v>421</v>
      </c>
      <c r="R23" s="88">
        <v>15559</v>
      </c>
      <c r="S23" s="56">
        <f t="shared" si="5"/>
        <v>0.474822998046875</v>
      </c>
      <c r="T23" s="56">
        <f t="shared" si="6"/>
        <v>0.40229369554074834</v>
      </c>
      <c r="U23" s="88">
        <v>6279</v>
      </c>
      <c r="V23" s="56">
        <f t="shared" si="1"/>
        <v>0.191619873046875</v>
      </c>
    </row>
    <row r="24" spans="1:22" s="62" customFormat="1" ht="12.75">
      <c r="A24" s="43" t="s">
        <v>26</v>
      </c>
      <c r="B24" s="35">
        <v>69</v>
      </c>
      <c r="C24" s="8">
        <v>201</v>
      </c>
      <c r="D24" s="36">
        <v>5321</v>
      </c>
      <c r="E24" s="36" t="s">
        <v>99</v>
      </c>
      <c r="F24" s="34">
        <v>49</v>
      </c>
      <c r="G24" s="36">
        <v>14</v>
      </c>
      <c r="H24" s="37">
        <v>4223</v>
      </c>
      <c r="I24" s="131">
        <v>9877</v>
      </c>
      <c r="J24" s="61">
        <v>13978</v>
      </c>
      <c r="K24" s="78">
        <f t="shared" si="2"/>
        <v>0.706610387752182</v>
      </c>
      <c r="L24" s="38">
        <v>4530</v>
      </c>
      <c r="M24" s="88">
        <v>695</v>
      </c>
      <c r="N24" s="112">
        <v>2758</v>
      </c>
      <c r="O24" s="124">
        <f t="shared" si="3"/>
        <v>0.19731005866361426</v>
      </c>
      <c r="P24" s="125">
        <f t="shared" si="4"/>
        <v>0.27923458540042523</v>
      </c>
      <c r="Q24" s="91">
        <v>64</v>
      </c>
      <c r="R24" s="88">
        <v>7059</v>
      </c>
      <c r="S24" s="56">
        <f t="shared" si="5"/>
        <v>0.5050078695092288</v>
      </c>
      <c r="T24" s="56">
        <f>R24/I24</f>
        <v>0.7146906955553306</v>
      </c>
      <c r="U24" s="88">
        <v>4301</v>
      </c>
      <c r="V24" s="56">
        <f t="shared" si="1"/>
        <v>0.30769781084561454</v>
      </c>
    </row>
    <row r="25" spans="1:22" s="62" customFormat="1" ht="12.75">
      <c r="A25" s="43" t="s">
        <v>27</v>
      </c>
      <c r="B25" s="35">
        <v>1567</v>
      </c>
      <c r="C25" s="8">
        <v>111552</v>
      </c>
      <c r="D25" s="36">
        <v>19338</v>
      </c>
      <c r="E25" s="36">
        <v>16756</v>
      </c>
      <c r="F25" s="34">
        <v>3</v>
      </c>
      <c r="G25" s="36">
        <v>10026</v>
      </c>
      <c r="H25" s="37">
        <v>625337</v>
      </c>
      <c r="I25" s="131">
        <f t="shared" si="0"/>
        <v>784579</v>
      </c>
      <c r="J25" s="61">
        <v>4352711</v>
      </c>
      <c r="K25" s="78">
        <f t="shared" si="2"/>
        <v>0.18025065298385304</v>
      </c>
      <c r="L25" s="38">
        <v>315036</v>
      </c>
      <c r="M25" s="88">
        <v>54463</v>
      </c>
      <c r="N25" s="112">
        <f>L25+M25</f>
        <v>369499</v>
      </c>
      <c r="O25" s="124">
        <f t="shared" si="3"/>
        <v>0.08488939421891323</v>
      </c>
      <c r="P25" s="125">
        <f t="shared" si="4"/>
        <v>0.47095193728101314</v>
      </c>
      <c r="Q25" s="91">
        <v>38254</v>
      </c>
      <c r="R25" s="88">
        <v>1021448</v>
      </c>
      <c r="S25" s="56">
        <f t="shared" si="5"/>
        <v>0.2346693819093434</v>
      </c>
      <c r="T25" s="56">
        <f t="shared" si="6"/>
        <v>0.1827143726745535</v>
      </c>
      <c r="U25" s="88">
        <v>651949</v>
      </c>
      <c r="V25" s="56">
        <f t="shared" si="1"/>
        <v>0.14977998769043016</v>
      </c>
    </row>
    <row r="26" spans="1:22" ht="12.75">
      <c r="A26" s="43" t="s">
        <v>28</v>
      </c>
      <c r="B26" s="35">
        <v>94</v>
      </c>
      <c r="C26" s="8">
        <v>1319</v>
      </c>
      <c r="D26" s="36">
        <v>2469</v>
      </c>
      <c r="E26" s="36">
        <v>128</v>
      </c>
      <c r="F26" s="34">
        <v>27</v>
      </c>
      <c r="G26" s="36">
        <v>22</v>
      </c>
      <c r="H26" s="37">
        <v>24704</v>
      </c>
      <c r="I26" s="131">
        <v>28763</v>
      </c>
      <c r="J26" s="58">
        <v>54357</v>
      </c>
      <c r="K26" s="55">
        <v>0.5291</v>
      </c>
      <c r="L26" s="22">
        <v>13099</v>
      </c>
      <c r="M26" s="88">
        <v>2641</v>
      </c>
      <c r="N26" s="112">
        <v>16300</v>
      </c>
      <c r="O26" s="124">
        <f t="shared" si="3"/>
        <v>0.29986938204831026</v>
      </c>
      <c r="P26" s="125">
        <f t="shared" si="4"/>
        <v>0.5667002746584153</v>
      </c>
      <c r="Q26" s="91">
        <v>511</v>
      </c>
      <c r="R26" s="88">
        <v>24760</v>
      </c>
      <c r="S26" s="56">
        <f t="shared" si="5"/>
        <v>0.4555071103997645</v>
      </c>
      <c r="T26" s="56">
        <f t="shared" si="6"/>
        <v>0.3305462217707275</v>
      </c>
      <c r="U26" s="88">
        <v>8460</v>
      </c>
      <c r="V26" s="56">
        <f t="shared" si="1"/>
        <v>0.15563772835145429</v>
      </c>
    </row>
    <row r="27" spans="1:22" s="62" customFormat="1" ht="12.75">
      <c r="A27" s="43" t="s">
        <v>29</v>
      </c>
      <c r="B27" s="35">
        <v>1828</v>
      </c>
      <c r="C27" s="8">
        <v>4345</v>
      </c>
      <c r="D27" s="36">
        <v>2622</v>
      </c>
      <c r="E27" s="36"/>
      <c r="F27" s="34">
        <v>94</v>
      </c>
      <c r="G27" s="36">
        <v>1103</v>
      </c>
      <c r="H27" s="37">
        <v>81002</v>
      </c>
      <c r="I27" s="131">
        <f t="shared" si="0"/>
        <v>90994</v>
      </c>
      <c r="J27" s="61">
        <v>149887</v>
      </c>
      <c r="K27" s="78">
        <f t="shared" si="2"/>
        <v>0.6070840032824728</v>
      </c>
      <c r="L27" s="38">
        <v>37326</v>
      </c>
      <c r="M27" s="88">
        <v>14895</v>
      </c>
      <c r="N27" s="112">
        <v>50235</v>
      </c>
      <c r="O27" s="124">
        <f t="shared" si="3"/>
        <v>0.3351524815360905</v>
      </c>
      <c r="P27" s="125">
        <f t="shared" si="4"/>
        <v>0.552069367211025</v>
      </c>
      <c r="Q27" s="91">
        <v>1791</v>
      </c>
      <c r="R27" s="88">
        <v>76909</v>
      </c>
      <c r="S27" s="56">
        <f t="shared" si="5"/>
        <v>0.5131132119530046</v>
      </c>
      <c r="T27" s="56">
        <f t="shared" si="6"/>
        <v>0.45292309782147283</v>
      </c>
      <c r="U27" s="88">
        <v>26674</v>
      </c>
      <c r="V27" s="56">
        <f t="shared" si="1"/>
        <v>0.17796073041691407</v>
      </c>
    </row>
    <row r="28" spans="1:22" ht="12.75">
      <c r="A28" s="43" t="s">
        <v>30</v>
      </c>
      <c r="B28" s="35">
        <v>81</v>
      </c>
      <c r="C28" s="8">
        <v>145</v>
      </c>
      <c r="D28" s="36">
        <v>955</v>
      </c>
      <c r="E28" s="36" t="s">
        <v>97</v>
      </c>
      <c r="F28" s="34">
        <v>26</v>
      </c>
      <c r="G28" s="36">
        <v>34</v>
      </c>
      <c r="H28" s="37">
        <v>5723</v>
      </c>
      <c r="I28" s="131">
        <f t="shared" si="0"/>
        <v>6964</v>
      </c>
      <c r="J28" s="58">
        <v>11422</v>
      </c>
      <c r="K28" s="55">
        <f t="shared" si="2"/>
        <v>0.6097005778322535</v>
      </c>
      <c r="L28" s="22">
        <v>3894</v>
      </c>
      <c r="M28" s="88">
        <v>663</v>
      </c>
      <c r="N28" s="112">
        <v>3986</v>
      </c>
      <c r="O28" s="124">
        <f t="shared" si="3"/>
        <v>0.34897566100507793</v>
      </c>
      <c r="P28" s="125">
        <f t="shared" si="4"/>
        <v>0.5723721998851234</v>
      </c>
      <c r="Q28" s="91">
        <v>80</v>
      </c>
      <c r="R28" s="88">
        <v>6577</v>
      </c>
      <c r="S28" s="56">
        <f t="shared" si="5"/>
        <v>0.5758185956925232</v>
      </c>
      <c r="T28" s="56">
        <f t="shared" si="6"/>
        <v>0.5812023328847017</v>
      </c>
      <c r="U28" s="88">
        <v>2591</v>
      </c>
      <c r="V28" s="56">
        <f t="shared" si="1"/>
        <v>0.2268429346874453</v>
      </c>
    </row>
    <row r="29" spans="1:22" ht="12.75">
      <c r="A29" s="43" t="s">
        <v>31</v>
      </c>
      <c r="B29" s="35">
        <v>119</v>
      </c>
      <c r="C29" s="8">
        <v>297</v>
      </c>
      <c r="D29" s="36">
        <v>16384</v>
      </c>
      <c r="E29" s="36"/>
      <c r="F29" s="34">
        <v>44</v>
      </c>
      <c r="G29" s="36">
        <v>162</v>
      </c>
      <c r="H29" s="37">
        <v>19072</v>
      </c>
      <c r="I29" s="131">
        <f t="shared" si="0"/>
        <v>36078</v>
      </c>
      <c r="J29" s="58">
        <v>48695</v>
      </c>
      <c r="K29" s="55">
        <f t="shared" si="2"/>
        <v>0.7408974227333401</v>
      </c>
      <c r="L29" s="22">
        <v>13140</v>
      </c>
      <c r="M29" s="88">
        <v>4395</v>
      </c>
      <c r="N29" s="112">
        <v>6609</v>
      </c>
      <c r="O29" s="124">
        <f t="shared" si="3"/>
        <v>0.13572235342437622</v>
      </c>
      <c r="P29" s="125">
        <f t="shared" si="4"/>
        <v>0.18318642940296026</v>
      </c>
      <c r="Q29" s="91">
        <v>242</v>
      </c>
      <c r="R29" s="88">
        <v>23429</v>
      </c>
      <c r="S29" s="56">
        <f t="shared" si="5"/>
        <v>0.4811376938083992</v>
      </c>
      <c r="T29" s="56">
        <f>R29/I29</f>
        <v>0.6493985254171517</v>
      </c>
      <c r="U29" s="88">
        <v>16820</v>
      </c>
      <c r="V29" s="56">
        <f t="shared" si="1"/>
        <v>0.345415340384023</v>
      </c>
    </row>
    <row r="30" spans="1:22" ht="12.75">
      <c r="A30" s="43" t="s">
        <v>32</v>
      </c>
      <c r="B30" s="35">
        <v>296</v>
      </c>
      <c r="C30" s="8">
        <v>3267</v>
      </c>
      <c r="D30" s="36">
        <v>1196</v>
      </c>
      <c r="E30" s="36"/>
      <c r="F30" s="34">
        <v>59</v>
      </c>
      <c r="G30" s="36">
        <v>97</v>
      </c>
      <c r="H30" s="37">
        <v>24949</v>
      </c>
      <c r="I30" s="131">
        <f t="shared" si="0"/>
        <v>29864</v>
      </c>
      <c r="J30" s="58">
        <v>92931</v>
      </c>
      <c r="K30" s="55">
        <f t="shared" si="2"/>
        <v>0.3213567055126922</v>
      </c>
      <c r="L30" s="22">
        <v>11730</v>
      </c>
      <c r="M30" s="88">
        <v>2774</v>
      </c>
      <c r="N30" s="112">
        <v>14130</v>
      </c>
      <c r="O30" s="124">
        <f t="shared" si="3"/>
        <v>0.15204829389547084</v>
      </c>
      <c r="P30" s="125">
        <f t="shared" si="4"/>
        <v>0.47314492365389765</v>
      </c>
      <c r="Q30" s="91">
        <v>278</v>
      </c>
      <c r="R30" s="88">
        <v>25583</v>
      </c>
      <c r="S30" s="56">
        <f t="shared" si="5"/>
        <v>0.27529026912440413</v>
      </c>
      <c r="T30" s="56">
        <f t="shared" si="6"/>
        <v>0.18160052008181776</v>
      </c>
      <c r="U30" s="88">
        <v>11453</v>
      </c>
      <c r="V30" s="56">
        <f t="shared" si="1"/>
        <v>0.12324197522893329</v>
      </c>
    </row>
    <row r="31" spans="1:22" ht="12.75">
      <c r="A31" s="43" t="s">
        <v>33</v>
      </c>
      <c r="B31" s="35"/>
      <c r="C31" s="8"/>
      <c r="D31" s="36"/>
      <c r="E31" s="36"/>
      <c r="F31" s="34"/>
      <c r="G31" s="36"/>
      <c r="H31" s="37"/>
      <c r="I31" s="131">
        <v>5423</v>
      </c>
      <c r="J31" s="58">
        <v>5423</v>
      </c>
      <c r="K31" s="55">
        <f t="shared" si="2"/>
        <v>1</v>
      </c>
      <c r="L31" s="22"/>
      <c r="M31" s="88"/>
      <c r="N31" s="112">
        <v>1259</v>
      </c>
      <c r="O31" s="124">
        <f t="shared" si="3"/>
        <v>0.23215932140881432</v>
      </c>
      <c r="P31" s="125">
        <f>N31/J31</f>
        <v>0.23215932140881432</v>
      </c>
      <c r="Q31" s="91"/>
      <c r="R31" s="88">
        <v>3483</v>
      </c>
      <c r="S31" s="56">
        <f t="shared" si="5"/>
        <v>0.6422644292826849</v>
      </c>
      <c r="T31" s="56">
        <v>0</v>
      </c>
      <c r="U31" s="88">
        <v>2224</v>
      </c>
      <c r="V31" s="56">
        <f t="shared" si="1"/>
        <v>0.41010510787387056</v>
      </c>
    </row>
    <row r="32" spans="1:22" s="62" customFormat="1" ht="12.75">
      <c r="A32" s="43" t="s">
        <v>34</v>
      </c>
      <c r="B32" s="35">
        <v>105</v>
      </c>
      <c r="C32" s="8">
        <v>360</v>
      </c>
      <c r="D32" s="36">
        <v>1065</v>
      </c>
      <c r="E32" s="36" t="s">
        <v>97</v>
      </c>
      <c r="F32" s="34">
        <v>1</v>
      </c>
      <c r="G32" s="36">
        <v>1</v>
      </c>
      <c r="H32" s="37">
        <v>1490</v>
      </c>
      <c r="I32" s="131">
        <f t="shared" si="0"/>
        <v>3022</v>
      </c>
      <c r="J32" s="61">
        <v>6068</v>
      </c>
      <c r="K32" s="78">
        <f t="shared" si="2"/>
        <v>0.498022412656559</v>
      </c>
      <c r="L32" s="38">
        <v>2066</v>
      </c>
      <c r="M32" s="88"/>
      <c r="N32" s="112">
        <v>1343</v>
      </c>
      <c r="O32" s="124">
        <f t="shared" si="3"/>
        <v>0.22132498352010546</v>
      </c>
      <c r="P32" s="125">
        <f t="shared" si="4"/>
        <v>0.4444076770350761</v>
      </c>
      <c r="Q32" s="91">
        <v>83</v>
      </c>
      <c r="R32" s="88">
        <v>3612</v>
      </c>
      <c r="S32" s="56">
        <f t="shared" si="5"/>
        <v>0.5952537903757416</v>
      </c>
      <c r="T32" s="56">
        <f t="shared" si="6"/>
        <v>0.7449113591595535</v>
      </c>
      <c r="U32" s="88">
        <v>2269</v>
      </c>
      <c r="V32" s="56">
        <f t="shared" si="1"/>
        <v>0.3739288068556361</v>
      </c>
    </row>
    <row r="33" spans="1:22" ht="12.75">
      <c r="A33" s="43" t="s">
        <v>35</v>
      </c>
      <c r="B33" s="35">
        <v>512</v>
      </c>
      <c r="C33" s="8">
        <v>442</v>
      </c>
      <c r="D33" s="36">
        <v>3662</v>
      </c>
      <c r="E33" s="36">
        <v>367</v>
      </c>
      <c r="F33" s="34">
        <v>646</v>
      </c>
      <c r="G33" s="60">
        <v>427</v>
      </c>
      <c r="H33" s="37">
        <v>92629</v>
      </c>
      <c r="I33" s="131">
        <f t="shared" si="0"/>
        <v>98685</v>
      </c>
      <c r="J33" s="58">
        <v>159238</v>
      </c>
      <c r="K33" s="55">
        <f t="shared" si="2"/>
        <v>0.6197327271128751</v>
      </c>
      <c r="L33" s="22">
        <v>22994</v>
      </c>
      <c r="M33" s="88"/>
      <c r="N33" s="112">
        <v>43328</v>
      </c>
      <c r="O33" s="124">
        <f t="shared" si="3"/>
        <v>0.2720958565166606</v>
      </c>
      <c r="P33" s="125">
        <f t="shared" si="4"/>
        <v>0.4390535542382328</v>
      </c>
      <c r="Q33" s="91"/>
      <c r="R33" s="88">
        <v>61705</v>
      </c>
      <c r="S33" s="56">
        <f t="shared" si="5"/>
        <v>0.3875017269747171</v>
      </c>
      <c r="T33" s="56">
        <f t="shared" si="6"/>
        <v>0.30348620216999983</v>
      </c>
      <c r="U33" s="88">
        <v>18377</v>
      </c>
      <c r="V33" s="56">
        <f t="shared" si="1"/>
        <v>0.11540587045805649</v>
      </c>
    </row>
    <row r="34" spans="1:22" ht="12.75">
      <c r="A34" s="43" t="s">
        <v>36</v>
      </c>
      <c r="B34" s="35">
        <v>295</v>
      </c>
      <c r="C34" s="8">
        <v>2140</v>
      </c>
      <c r="D34" s="36">
        <v>27395</v>
      </c>
      <c r="E34" s="36"/>
      <c r="F34" s="34">
        <v>103</v>
      </c>
      <c r="G34" s="36">
        <v>291</v>
      </c>
      <c r="H34" s="37">
        <v>21144</v>
      </c>
      <c r="I34" s="131">
        <f t="shared" si="0"/>
        <v>51368</v>
      </c>
      <c r="J34" s="58">
        <v>69855</v>
      </c>
      <c r="K34" s="55">
        <f t="shared" si="2"/>
        <v>0.735351800157469</v>
      </c>
      <c r="L34" s="22">
        <v>17219</v>
      </c>
      <c r="M34" s="88">
        <v>6000</v>
      </c>
      <c r="N34" s="112">
        <v>13064</v>
      </c>
      <c r="O34" s="124">
        <f t="shared" si="3"/>
        <v>0.187015961634815</v>
      </c>
      <c r="P34" s="125">
        <f t="shared" si="4"/>
        <v>0.25432175673571095</v>
      </c>
      <c r="Q34" s="91">
        <v>180</v>
      </c>
      <c r="R34" s="88">
        <v>31121</v>
      </c>
      <c r="S34" s="56">
        <f t="shared" si="5"/>
        <v>0.4455085534321094</v>
      </c>
      <c r="T34" s="56">
        <f t="shared" si="6"/>
        <v>0.976740412181533</v>
      </c>
      <c r="U34" s="88">
        <v>18057</v>
      </c>
      <c r="V34" s="56">
        <f t="shared" si="1"/>
        <v>0.2584925917972944</v>
      </c>
    </row>
    <row r="35" spans="1:22" s="62" customFormat="1" ht="12.75">
      <c r="A35" s="43" t="s">
        <v>37</v>
      </c>
      <c r="B35" s="35">
        <v>461</v>
      </c>
      <c r="C35" s="8">
        <v>1982</v>
      </c>
      <c r="D35" s="36">
        <v>8262</v>
      </c>
      <c r="E35" s="36"/>
      <c r="F35" s="34"/>
      <c r="G35" s="36">
        <v>337</v>
      </c>
      <c r="H35" s="37">
        <v>33461</v>
      </c>
      <c r="I35" s="131">
        <f t="shared" si="0"/>
        <v>44503</v>
      </c>
      <c r="J35" s="61">
        <v>61201</v>
      </c>
      <c r="K35" s="78">
        <f t="shared" si="2"/>
        <v>0.7271613208934494</v>
      </c>
      <c r="L35" s="38">
        <v>20154</v>
      </c>
      <c r="M35" s="88">
        <v>4364</v>
      </c>
      <c r="N35" s="112">
        <v>24224</v>
      </c>
      <c r="O35" s="124">
        <f t="shared" si="3"/>
        <v>0.39581052597179783</v>
      </c>
      <c r="P35" s="125">
        <f t="shared" si="4"/>
        <v>0.5443228546390131</v>
      </c>
      <c r="Q35" s="91">
        <v>542</v>
      </c>
      <c r="R35" s="88">
        <v>31274</v>
      </c>
      <c r="S35" s="56">
        <f t="shared" si="5"/>
        <v>0.511004722145063</v>
      </c>
      <c r="T35" s="56">
        <f t="shared" si="6"/>
        <v>0.42220625224577796</v>
      </c>
      <c r="U35" s="88">
        <v>7050</v>
      </c>
      <c r="V35" s="56">
        <f t="shared" si="1"/>
        <v>0.11519419617326514</v>
      </c>
    </row>
    <row r="36" spans="1:22" s="62" customFormat="1" ht="12.75">
      <c r="A36" s="43" t="s">
        <v>38</v>
      </c>
      <c r="B36" s="35">
        <v>654</v>
      </c>
      <c r="C36" s="8">
        <v>45205</v>
      </c>
      <c r="D36" s="36">
        <v>9942</v>
      </c>
      <c r="E36" s="36">
        <v>1194</v>
      </c>
      <c r="F36" s="34">
        <v>1559</v>
      </c>
      <c r="G36" s="60">
        <v>1006</v>
      </c>
      <c r="H36" s="37">
        <v>572768</v>
      </c>
      <c r="I36" s="131">
        <f t="shared" si="0"/>
        <v>632328</v>
      </c>
      <c r="J36" s="61">
        <v>1603312</v>
      </c>
      <c r="K36" s="78">
        <f t="shared" si="2"/>
        <v>0.3943886155657788</v>
      </c>
      <c r="L36" s="38">
        <v>267052</v>
      </c>
      <c r="M36" s="88">
        <v>53246</v>
      </c>
      <c r="N36" s="112">
        <v>295798</v>
      </c>
      <c r="O36" s="124">
        <f t="shared" si="3"/>
        <v>0.18449185186663605</v>
      </c>
      <c r="P36" s="125">
        <f t="shared" si="4"/>
        <v>0.467792031983401</v>
      </c>
      <c r="Q36" s="91">
        <v>11200</v>
      </c>
      <c r="R36" s="88">
        <v>482708</v>
      </c>
      <c r="S36" s="56">
        <f t="shared" si="5"/>
        <v>0.30106928657678605</v>
      </c>
      <c r="T36" s="56">
        <f t="shared" si="6"/>
        <v>0.1924954479167525</v>
      </c>
      <c r="U36" s="88">
        <v>186910</v>
      </c>
      <c r="V36" s="56">
        <f t="shared" si="1"/>
        <v>0.11657743471014999</v>
      </c>
    </row>
    <row r="37" spans="1:22" s="62" customFormat="1" ht="12.75">
      <c r="A37" s="43" t="s">
        <v>39</v>
      </c>
      <c r="B37" s="81">
        <v>611</v>
      </c>
      <c r="C37" s="82">
        <v>2440</v>
      </c>
      <c r="D37" s="83">
        <v>10004</v>
      </c>
      <c r="E37" s="83" t="s">
        <v>98</v>
      </c>
      <c r="F37" s="84">
        <v>255</v>
      </c>
      <c r="G37" s="83">
        <v>488</v>
      </c>
      <c r="H37" s="85">
        <v>105141</v>
      </c>
      <c r="I37" s="131">
        <f t="shared" si="0"/>
        <v>118939</v>
      </c>
      <c r="J37" s="61">
        <v>197655</v>
      </c>
      <c r="K37" s="78">
        <f t="shared" si="2"/>
        <v>0.6017505249045053</v>
      </c>
      <c r="L37" s="86">
        <v>55182</v>
      </c>
      <c r="M37" s="89">
        <v>12188</v>
      </c>
      <c r="N37" s="112">
        <v>61554</v>
      </c>
      <c r="O37" s="124">
        <f t="shared" si="3"/>
        <v>0.31142141610381724</v>
      </c>
      <c r="P37" s="125">
        <f t="shared" si="4"/>
        <v>0.5175257905312808</v>
      </c>
      <c r="Q37" s="91">
        <v>1558</v>
      </c>
      <c r="R37" s="88">
        <v>91567</v>
      </c>
      <c r="S37" s="56">
        <f t="shared" si="5"/>
        <v>0.46326680326832104</v>
      </c>
      <c r="T37" s="56">
        <f t="shared" si="6"/>
        <v>0.3812820773413283</v>
      </c>
      <c r="U37" s="88">
        <v>30013</v>
      </c>
      <c r="V37" s="56">
        <f t="shared" si="1"/>
        <v>0.1518453871645038</v>
      </c>
    </row>
    <row r="38" spans="1:22" s="62" customFormat="1" ht="12.75">
      <c r="A38" s="43" t="s">
        <v>40</v>
      </c>
      <c r="B38" s="35">
        <v>48</v>
      </c>
      <c r="C38" s="8">
        <v>527</v>
      </c>
      <c r="D38" s="36">
        <v>583</v>
      </c>
      <c r="E38" s="36">
        <v>50</v>
      </c>
      <c r="F38" s="34"/>
      <c r="G38" s="36"/>
      <c r="H38" s="37">
        <v>6468</v>
      </c>
      <c r="I38" s="131">
        <f t="shared" si="0"/>
        <v>7676</v>
      </c>
      <c r="J38" s="61">
        <v>13272</v>
      </c>
      <c r="K38" s="78">
        <f t="shared" si="2"/>
        <v>0.5783604581072935</v>
      </c>
      <c r="L38" s="38">
        <v>4345</v>
      </c>
      <c r="M38" s="88">
        <v>355</v>
      </c>
      <c r="N38" s="112">
        <v>4617</v>
      </c>
      <c r="O38" s="124">
        <f t="shared" si="3"/>
        <v>0.347875226039783</v>
      </c>
      <c r="P38" s="125">
        <f t="shared" si="4"/>
        <v>0.6014851485148515</v>
      </c>
      <c r="Q38" s="91">
        <v>86</v>
      </c>
      <c r="R38" s="88">
        <v>6959</v>
      </c>
      <c r="S38" s="56">
        <f t="shared" si="5"/>
        <v>0.5243369499698614</v>
      </c>
      <c r="T38" s="56">
        <f t="shared" si="6"/>
        <v>0.4185132237312366</v>
      </c>
      <c r="U38" s="88">
        <v>2342</v>
      </c>
      <c r="V38" s="56">
        <f t="shared" si="1"/>
        <v>0.17646172393007836</v>
      </c>
    </row>
    <row r="39" spans="1:22" ht="12.75">
      <c r="A39" s="43" t="s">
        <v>41</v>
      </c>
      <c r="B39" s="35">
        <v>5891</v>
      </c>
      <c r="C39" s="8">
        <v>18130</v>
      </c>
      <c r="D39" s="36">
        <v>36749</v>
      </c>
      <c r="E39" s="36"/>
      <c r="F39" s="34">
        <v>2278</v>
      </c>
      <c r="G39" s="36">
        <v>986</v>
      </c>
      <c r="H39" s="37">
        <v>294715</v>
      </c>
      <c r="I39" s="131">
        <f t="shared" si="0"/>
        <v>358749</v>
      </c>
      <c r="J39" s="58">
        <v>817286</v>
      </c>
      <c r="K39" s="55">
        <f t="shared" si="2"/>
        <v>0.4389516032331399</v>
      </c>
      <c r="L39" s="22">
        <v>134446</v>
      </c>
      <c r="M39" s="88">
        <v>27494</v>
      </c>
      <c r="N39" s="112">
        <v>148113</v>
      </c>
      <c r="O39" s="124">
        <f t="shared" si="3"/>
        <v>0.18122542170060418</v>
      </c>
      <c r="P39" s="125">
        <f t="shared" si="4"/>
        <v>0.41285968741376283</v>
      </c>
      <c r="Q39" s="91">
        <v>6433</v>
      </c>
      <c r="R39" s="88">
        <v>253953</v>
      </c>
      <c r="S39" s="56">
        <f t="shared" si="5"/>
        <v>0.3107272117716442</v>
      </c>
      <c r="T39" s="56">
        <f t="shared" si="6"/>
        <v>0.23082106787456627</v>
      </c>
      <c r="U39" s="88">
        <v>105840</v>
      </c>
      <c r="V39" s="56">
        <f t="shared" si="1"/>
        <v>0.12950179007104</v>
      </c>
    </row>
    <row r="40" spans="1:22" s="62" customFormat="1" ht="12.75">
      <c r="A40" s="43" t="s">
        <v>42</v>
      </c>
      <c r="B40" s="35">
        <v>1156</v>
      </c>
      <c r="C40" s="8">
        <v>16450</v>
      </c>
      <c r="D40" s="36">
        <v>9588</v>
      </c>
      <c r="E40" s="36">
        <v>560</v>
      </c>
      <c r="F40" s="34">
        <v>484</v>
      </c>
      <c r="G40" s="36">
        <v>920</v>
      </c>
      <c r="H40" s="37">
        <v>276403</v>
      </c>
      <c r="I40" s="131">
        <f t="shared" si="0"/>
        <v>305561</v>
      </c>
      <c r="J40" s="61">
        <v>666743</v>
      </c>
      <c r="K40" s="78">
        <f t="shared" si="2"/>
        <v>0.4582890259065337</v>
      </c>
      <c r="L40" s="38">
        <v>121825</v>
      </c>
      <c r="M40" s="88">
        <v>32526</v>
      </c>
      <c r="N40" s="112">
        <v>146184</v>
      </c>
      <c r="O40" s="124">
        <f t="shared" si="3"/>
        <v>0.21925089577243406</v>
      </c>
      <c r="P40" s="125">
        <f t="shared" si="4"/>
        <v>0.4784118392072287</v>
      </c>
      <c r="Q40" s="91">
        <v>4038</v>
      </c>
      <c r="R40" s="88">
        <v>249724</v>
      </c>
      <c r="S40" s="56">
        <f t="shared" si="5"/>
        <v>0.3745431148133539</v>
      </c>
      <c r="T40" s="56">
        <f t="shared" si="6"/>
        <v>0.286669878343882</v>
      </c>
      <c r="U40" s="88">
        <v>103540</v>
      </c>
      <c r="V40" s="56">
        <f t="shared" si="1"/>
        <v>0.1552922190409198</v>
      </c>
    </row>
    <row r="41" spans="1:22" ht="12.75">
      <c r="A41" s="43" t="s">
        <v>43</v>
      </c>
      <c r="B41" s="35">
        <v>448</v>
      </c>
      <c r="C41" s="8">
        <v>581</v>
      </c>
      <c r="D41" s="36">
        <v>3031</v>
      </c>
      <c r="E41" s="36"/>
      <c r="F41" s="34">
        <v>19</v>
      </c>
      <c r="G41" s="60">
        <v>32</v>
      </c>
      <c r="H41" s="37">
        <v>9863</v>
      </c>
      <c r="I41" s="131">
        <f t="shared" si="0"/>
        <v>13974</v>
      </c>
      <c r="J41" s="58">
        <v>24736</v>
      </c>
      <c r="K41" s="55">
        <f t="shared" si="2"/>
        <v>0.5649256144890039</v>
      </c>
      <c r="L41" s="22">
        <v>3278</v>
      </c>
      <c r="M41" s="88">
        <v>2525</v>
      </c>
      <c r="N41" s="112">
        <v>5803</v>
      </c>
      <c r="O41" s="124">
        <f t="shared" si="3"/>
        <v>0.23459734799482534</v>
      </c>
      <c r="P41" s="125">
        <f t="shared" si="4"/>
        <v>0.4152712179762416</v>
      </c>
      <c r="Q41" s="91">
        <v>145</v>
      </c>
      <c r="R41" s="88">
        <v>11182</v>
      </c>
      <c r="S41" s="56">
        <f t="shared" si="5"/>
        <v>0.4520536869340233</v>
      </c>
      <c r="T41" s="56">
        <f t="shared" si="6"/>
        <v>0.4998141609366289</v>
      </c>
      <c r="U41" s="88">
        <v>5379</v>
      </c>
      <c r="V41" s="56">
        <f t="shared" si="1"/>
        <v>0.21745633893919794</v>
      </c>
    </row>
    <row r="42" spans="1:22" s="62" customFormat="1" ht="12.75">
      <c r="A42" s="43" t="s">
        <v>44</v>
      </c>
      <c r="B42" s="35">
        <v>1348</v>
      </c>
      <c r="C42" s="8">
        <v>2826</v>
      </c>
      <c r="D42" s="36">
        <v>18463</v>
      </c>
      <c r="E42" s="36"/>
      <c r="F42" s="34"/>
      <c r="G42" s="60">
        <v>1641</v>
      </c>
      <c r="H42" s="37">
        <v>277759</v>
      </c>
      <c r="I42" s="131">
        <f t="shared" si="0"/>
        <v>302037</v>
      </c>
      <c r="J42" s="61">
        <v>801272</v>
      </c>
      <c r="K42" s="78">
        <f t="shared" si="2"/>
        <v>0.37694690442196904</v>
      </c>
      <c r="L42" s="38">
        <v>103202</v>
      </c>
      <c r="M42" s="88">
        <v>23481</v>
      </c>
      <c r="N42" s="112">
        <v>119816</v>
      </c>
      <c r="O42" s="124">
        <f t="shared" si="3"/>
        <v>0.14953224373246538</v>
      </c>
      <c r="P42" s="125">
        <f t="shared" si="4"/>
        <v>0.3966931203792913</v>
      </c>
      <c r="Q42" s="91">
        <v>5811</v>
      </c>
      <c r="R42" s="88">
        <v>217967</v>
      </c>
      <c r="S42" s="56">
        <f t="shared" si="5"/>
        <v>0.27202622829700773</v>
      </c>
      <c r="T42" s="56">
        <f t="shared" si="6"/>
        <v>0.19660280228749988</v>
      </c>
      <c r="U42" s="88">
        <v>98151</v>
      </c>
      <c r="V42" s="56">
        <f t="shared" si="1"/>
        <v>0.12249398456454237</v>
      </c>
    </row>
    <row r="43" spans="1:22" ht="12.75">
      <c r="A43" s="43" t="s">
        <v>45</v>
      </c>
      <c r="B43" s="35">
        <v>2303</v>
      </c>
      <c r="C43" s="8">
        <v>8502</v>
      </c>
      <c r="D43" s="36">
        <v>34722</v>
      </c>
      <c r="E43" s="36">
        <v>648</v>
      </c>
      <c r="F43" s="34">
        <v>5653</v>
      </c>
      <c r="G43" s="60">
        <v>83</v>
      </c>
      <c r="H43" s="37">
        <v>633940</v>
      </c>
      <c r="I43" s="131">
        <f t="shared" si="0"/>
        <v>685851</v>
      </c>
      <c r="J43" s="58">
        <v>1416273</v>
      </c>
      <c r="K43" s="55">
        <v>0.4843</v>
      </c>
      <c r="L43" s="22">
        <v>279424</v>
      </c>
      <c r="M43" s="88">
        <v>74954</v>
      </c>
      <c r="N43" s="112">
        <v>349925</v>
      </c>
      <c r="O43" s="124">
        <f t="shared" si="3"/>
        <v>0.2470745400074703</v>
      </c>
      <c r="P43" s="125">
        <f t="shared" si="4"/>
        <v>0.5102055694312613</v>
      </c>
      <c r="Q43" s="91">
        <v>18159</v>
      </c>
      <c r="R43" s="88">
        <v>538551</v>
      </c>
      <c r="S43" s="56">
        <f t="shared" si="5"/>
        <v>0.3802593144118401</v>
      </c>
      <c r="T43" s="56">
        <f t="shared" si="6"/>
        <v>0.2582424954341463</v>
      </c>
      <c r="U43" s="88">
        <v>188626</v>
      </c>
      <c r="V43" s="56">
        <f t="shared" si="1"/>
        <v>0.13318477440436977</v>
      </c>
    </row>
    <row r="44" spans="1:22" ht="12.75">
      <c r="A44" s="43" t="s">
        <v>46</v>
      </c>
      <c r="B44" s="35">
        <v>2935</v>
      </c>
      <c r="C44" s="8">
        <v>5061</v>
      </c>
      <c r="D44" s="36">
        <v>3066</v>
      </c>
      <c r="E44" s="36">
        <v>2793</v>
      </c>
      <c r="F44" s="34">
        <v>214</v>
      </c>
      <c r="G44" s="60">
        <v>2053</v>
      </c>
      <c r="H44" s="37">
        <v>176983</v>
      </c>
      <c r="I44" s="131">
        <f>SUM(B44:H44)</f>
        <v>193105</v>
      </c>
      <c r="J44" s="58">
        <v>447985</v>
      </c>
      <c r="K44" s="55">
        <f t="shared" si="2"/>
        <v>0.43105237898590354</v>
      </c>
      <c r="L44" s="22">
        <v>94216</v>
      </c>
      <c r="M44" s="88">
        <v>21296</v>
      </c>
      <c r="N44" s="112">
        <v>91926</v>
      </c>
      <c r="O44" s="124">
        <f t="shared" si="3"/>
        <v>0.2051988347824146</v>
      </c>
      <c r="P44" s="125">
        <f t="shared" si="4"/>
        <v>0.4760415318091194</v>
      </c>
      <c r="Q44" s="91">
        <v>49980</v>
      </c>
      <c r="R44" s="88">
        <v>155533</v>
      </c>
      <c r="S44" s="56">
        <f t="shared" si="5"/>
        <v>0.34718349944752613</v>
      </c>
      <c r="T44" s="56">
        <f t="shared" si="6"/>
        <v>0.24955665411173886</v>
      </c>
      <c r="U44" s="88">
        <v>63607</v>
      </c>
      <c r="V44" s="56">
        <f t="shared" si="1"/>
        <v>0.14198466466511156</v>
      </c>
    </row>
    <row r="45" spans="1:22" ht="13.5" customHeight="1">
      <c r="A45" s="43" t="s">
        <v>47</v>
      </c>
      <c r="B45" s="35">
        <v>384</v>
      </c>
      <c r="C45" s="8">
        <v>1759</v>
      </c>
      <c r="D45" s="36">
        <v>5902</v>
      </c>
      <c r="E45" s="36"/>
      <c r="F45" s="34">
        <v>759</v>
      </c>
      <c r="G45" s="36">
        <v>295</v>
      </c>
      <c r="H45" s="37">
        <v>125024</v>
      </c>
      <c r="I45" s="131">
        <f aca="true" t="shared" si="7" ref="I45:I64">SUM(B45:H45)</f>
        <v>134123</v>
      </c>
      <c r="J45" s="58">
        <v>265013</v>
      </c>
      <c r="K45" s="55">
        <f t="shared" si="2"/>
        <v>0.5060997007693963</v>
      </c>
      <c r="L45" s="22">
        <v>62882</v>
      </c>
      <c r="M45" s="88">
        <v>9275</v>
      </c>
      <c r="N45" s="112">
        <v>62417</v>
      </c>
      <c r="O45" s="124">
        <f t="shared" si="3"/>
        <v>0.23552429503458322</v>
      </c>
      <c r="P45" s="125">
        <f t="shared" si="4"/>
        <v>0.465371338249219</v>
      </c>
      <c r="Q45" s="91">
        <v>2627</v>
      </c>
      <c r="R45" s="88">
        <v>91749</v>
      </c>
      <c r="S45" s="56">
        <f t="shared" si="5"/>
        <v>0.3462056578356533</v>
      </c>
      <c r="T45" s="56">
        <f t="shared" si="6"/>
        <v>0.22409656963862787</v>
      </c>
      <c r="U45" s="88">
        <v>29332</v>
      </c>
      <c r="V45" s="56">
        <f t="shared" si="1"/>
        <v>0.11068136280107013</v>
      </c>
    </row>
    <row r="46" spans="1:22" s="62" customFormat="1" ht="12.75">
      <c r="A46" s="43" t="s">
        <v>48</v>
      </c>
      <c r="B46" s="35">
        <v>692</v>
      </c>
      <c r="C46" s="8">
        <v>2421</v>
      </c>
      <c r="D46" s="36">
        <v>5174</v>
      </c>
      <c r="E46" s="36">
        <v>202</v>
      </c>
      <c r="F46" s="34">
        <v>156</v>
      </c>
      <c r="G46" s="60">
        <v>225</v>
      </c>
      <c r="H46" s="37">
        <v>69959</v>
      </c>
      <c r="I46" s="131">
        <f t="shared" si="7"/>
        <v>78829</v>
      </c>
      <c r="J46" s="61">
        <v>154290</v>
      </c>
      <c r="K46" s="78">
        <f t="shared" si="2"/>
        <v>0.5109145116339361</v>
      </c>
      <c r="L46" s="38">
        <v>40335</v>
      </c>
      <c r="M46" s="88">
        <v>9179</v>
      </c>
      <c r="N46" s="112">
        <v>46068</v>
      </c>
      <c r="O46" s="124">
        <f t="shared" si="3"/>
        <v>0.29858059498347267</v>
      </c>
      <c r="P46" s="125">
        <f t="shared" si="4"/>
        <v>0.5844042167222723</v>
      </c>
      <c r="Q46" s="91">
        <v>1033</v>
      </c>
      <c r="R46" s="88">
        <v>72706</v>
      </c>
      <c r="S46" s="56">
        <f t="shared" si="5"/>
        <v>0.47122950288417914</v>
      </c>
      <c r="T46" s="56">
        <f t="shared" si="6"/>
        <v>0.3530035382515472</v>
      </c>
      <c r="U46" s="88">
        <v>26638</v>
      </c>
      <c r="V46" s="56">
        <f t="shared" si="1"/>
        <v>0.17264890790070647</v>
      </c>
    </row>
    <row r="47" spans="1:22" s="62" customFormat="1" ht="12.75">
      <c r="A47" s="43" t="s">
        <v>49</v>
      </c>
      <c r="B47" s="35">
        <v>1118</v>
      </c>
      <c r="C47" s="8">
        <v>11311</v>
      </c>
      <c r="D47" s="36">
        <v>11666</v>
      </c>
      <c r="E47" s="36">
        <v>1304</v>
      </c>
      <c r="F47" s="34">
        <v>317</v>
      </c>
      <c r="G47" s="60">
        <v>964</v>
      </c>
      <c r="H47" s="37">
        <v>147500</v>
      </c>
      <c r="I47" s="131">
        <f>SUM(B47:H47)</f>
        <v>174180</v>
      </c>
      <c r="J47" s="61">
        <v>339758</v>
      </c>
      <c r="K47" s="78">
        <f t="shared" si="2"/>
        <v>0.5126590102366979</v>
      </c>
      <c r="L47" s="38">
        <v>70089</v>
      </c>
      <c r="M47" s="88">
        <v>16602</v>
      </c>
      <c r="N47" s="112">
        <v>79955</v>
      </c>
      <c r="O47" s="124">
        <f t="shared" si="3"/>
        <v>0.2353292637700952</v>
      </c>
      <c r="P47" s="125">
        <f t="shared" si="4"/>
        <v>0.45903662877483065</v>
      </c>
      <c r="Q47" s="91">
        <v>2885</v>
      </c>
      <c r="R47" s="88">
        <v>130383</v>
      </c>
      <c r="S47" s="56">
        <f t="shared" si="5"/>
        <v>0.38375255328792846</v>
      </c>
      <c r="T47" s="56">
        <f t="shared" si="6"/>
        <v>0.30455736873256106</v>
      </c>
      <c r="U47" s="88">
        <v>50428</v>
      </c>
      <c r="V47" s="56">
        <f t="shared" si="1"/>
        <v>0.1484232895178333</v>
      </c>
    </row>
    <row r="48" spans="1:22" ht="12.75">
      <c r="A48" s="43" t="s">
        <v>50</v>
      </c>
      <c r="B48" s="35">
        <v>607</v>
      </c>
      <c r="C48" s="8">
        <v>6252</v>
      </c>
      <c r="D48" s="36">
        <v>4584</v>
      </c>
      <c r="E48" s="36">
        <v>458</v>
      </c>
      <c r="F48" s="34">
        <v>341</v>
      </c>
      <c r="G48" s="60">
        <v>465</v>
      </c>
      <c r="H48" s="37">
        <v>92856</v>
      </c>
      <c r="I48" s="131">
        <f t="shared" si="7"/>
        <v>105563</v>
      </c>
      <c r="J48" s="58">
        <v>192127</v>
      </c>
      <c r="K48" s="55">
        <f t="shared" si="2"/>
        <v>0.5494438574484586</v>
      </c>
      <c r="L48" s="22">
        <v>42193</v>
      </c>
      <c r="M48" s="88">
        <v>18419</v>
      </c>
      <c r="N48" s="112">
        <v>55611</v>
      </c>
      <c r="O48" s="124">
        <f t="shared" si="3"/>
        <v>0.289449166436784</v>
      </c>
      <c r="P48" s="125">
        <f t="shared" si="4"/>
        <v>0.5268038990934324</v>
      </c>
      <c r="Q48" s="91">
        <v>1699</v>
      </c>
      <c r="R48" s="88">
        <v>85107</v>
      </c>
      <c r="S48" s="56">
        <f t="shared" si="5"/>
        <v>0.4429726170709999</v>
      </c>
      <c r="T48" s="56">
        <f t="shared" si="6"/>
        <v>0.34074210988401643</v>
      </c>
      <c r="U48" s="88">
        <v>29496</v>
      </c>
      <c r="V48" s="56">
        <f t="shared" si="1"/>
        <v>0.1535234506342159</v>
      </c>
    </row>
    <row r="49" spans="1:22" s="62" customFormat="1" ht="12.75">
      <c r="A49" s="43" t="s">
        <v>51</v>
      </c>
      <c r="B49" s="35">
        <v>2037</v>
      </c>
      <c r="C49" s="8">
        <v>11696</v>
      </c>
      <c r="D49" s="36">
        <v>13123</v>
      </c>
      <c r="E49" s="37"/>
      <c r="F49" s="70">
        <v>689</v>
      </c>
      <c r="G49" s="60">
        <v>2963</v>
      </c>
      <c r="H49" s="37">
        <v>516825</v>
      </c>
      <c r="I49" s="131">
        <f t="shared" si="7"/>
        <v>547333</v>
      </c>
      <c r="J49" s="61">
        <v>765680</v>
      </c>
      <c r="K49" s="78">
        <f t="shared" si="2"/>
        <v>0.7148325671298715</v>
      </c>
      <c r="L49" s="38">
        <v>195921</v>
      </c>
      <c r="M49" s="88">
        <v>70608</v>
      </c>
      <c r="N49" s="112">
        <v>247232</v>
      </c>
      <c r="O49" s="124">
        <f t="shared" si="3"/>
        <v>0.3228920697941699</v>
      </c>
      <c r="P49" s="125">
        <f t="shared" si="4"/>
        <v>0.4517030765548578</v>
      </c>
      <c r="Q49" s="91">
        <v>6921</v>
      </c>
      <c r="R49" s="88">
        <v>329596</v>
      </c>
      <c r="S49" s="56">
        <f t="shared" si="5"/>
        <v>0.430461811722913</v>
      </c>
      <c r="T49" s="56">
        <f t="shared" si="6"/>
        <v>0.37721608265742146</v>
      </c>
      <c r="U49" s="88">
        <v>82364</v>
      </c>
      <c r="V49" s="56">
        <f t="shared" si="1"/>
        <v>0.10756974192874308</v>
      </c>
    </row>
    <row r="50" spans="1:22" s="62" customFormat="1" ht="12.75">
      <c r="A50" s="43" t="s">
        <v>77</v>
      </c>
      <c r="B50" s="35">
        <v>1502</v>
      </c>
      <c r="C50" s="8">
        <v>2943</v>
      </c>
      <c r="D50" s="36">
        <v>2590</v>
      </c>
      <c r="E50" s="36">
        <v>611</v>
      </c>
      <c r="F50" s="34">
        <v>94</v>
      </c>
      <c r="G50" s="36">
        <v>286</v>
      </c>
      <c r="H50" s="37">
        <v>51752</v>
      </c>
      <c r="I50" s="131">
        <f t="shared" si="7"/>
        <v>59778</v>
      </c>
      <c r="J50" s="61">
        <v>146974</v>
      </c>
      <c r="K50" s="78">
        <f t="shared" si="2"/>
        <v>0.40672499897941133</v>
      </c>
      <c r="L50" s="38">
        <v>25470</v>
      </c>
      <c r="M50" s="88">
        <v>5351</v>
      </c>
      <c r="N50" s="112">
        <v>31037</v>
      </c>
      <c r="O50" s="124">
        <f t="shared" si="3"/>
        <v>0.21117340481990013</v>
      </c>
      <c r="P50" s="125">
        <f t="shared" si="4"/>
        <v>0.5192043895747599</v>
      </c>
      <c r="Q50" s="91">
        <v>1362</v>
      </c>
      <c r="R50" s="88">
        <v>55084</v>
      </c>
      <c r="S50" s="56">
        <f t="shared" si="5"/>
        <v>0.3747873773592608</v>
      </c>
      <c r="T50" s="56">
        <f t="shared" si="6"/>
        <v>0.2757809991284004</v>
      </c>
      <c r="U50" s="88">
        <v>24047</v>
      </c>
      <c r="V50" s="56">
        <f t="shared" si="1"/>
        <v>0.1636139725393607</v>
      </c>
    </row>
    <row r="51" spans="1:22" s="62" customFormat="1" ht="12.75">
      <c r="A51" s="43" t="s">
        <v>52</v>
      </c>
      <c r="B51" s="35">
        <v>297</v>
      </c>
      <c r="C51" s="8">
        <v>1136</v>
      </c>
      <c r="D51" s="36">
        <v>3831</v>
      </c>
      <c r="E51" s="36">
        <v>89</v>
      </c>
      <c r="F51" s="34">
        <f>131+63</f>
        <v>194</v>
      </c>
      <c r="G51" s="36">
        <v>90</v>
      </c>
      <c r="H51" s="37">
        <f>44876+1263</f>
        <v>46139</v>
      </c>
      <c r="I51" s="131">
        <f t="shared" si="7"/>
        <v>51776</v>
      </c>
      <c r="J51" s="61">
        <v>95276</v>
      </c>
      <c r="K51" s="55">
        <f t="shared" si="2"/>
        <v>0.5434317141777573</v>
      </c>
      <c r="L51" s="38">
        <f>3657+22683+5</f>
        <v>26345</v>
      </c>
      <c r="M51" s="88">
        <v>4391</v>
      </c>
      <c r="N51" s="112">
        <v>28391</v>
      </c>
      <c r="O51" s="124">
        <f t="shared" si="3"/>
        <v>0.2979869012133171</v>
      </c>
      <c r="P51" s="125">
        <f t="shared" si="4"/>
        <v>0.5483428615574784</v>
      </c>
      <c r="Q51" s="91">
        <v>424</v>
      </c>
      <c r="R51" s="88">
        <v>44643</v>
      </c>
      <c r="S51" s="56">
        <f t="shared" si="5"/>
        <v>0.46856501112557203</v>
      </c>
      <c r="T51" s="56">
        <f t="shared" si="6"/>
        <v>0.37360919540229887</v>
      </c>
      <c r="U51" s="88">
        <v>16252</v>
      </c>
      <c r="V51" s="56">
        <f t="shared" si="1"/>
        <v>0.17057810991225492</v>
      </c>
    </row>
    <row r="52" spans="1:22" s="62" customFormat="1" ht="12.75">
      <c r="A52" s="43" t="s">
        <v>53</v>
      </c>
      <c r="B52" s="35"/>
      <c r="C52" s="8"/>
      <c r="D52" s="36">
        <v>2245</v>
      </c>
      <c r="E52" s="36"/>
      <c r="F52" s="34">
        <v>6</v>
      </c>
      <c r="G52" s="36">
        <v>4</v>
      </c>
      <c r="H52" s="37"/>
      <c r="I52" s="131">
        <f t="shared" si="7"/>
        <v>2255</v>
      </c>
      <c r="J52" s="61">
        <v>2255</v>
      </c>
      <c r="K52" s="78">
        <f t="shared" si="2"/>
        <v>1</v>
      </c>
      <c r="L52" s="38">
        <v>1652</v>
      </c>
      <c r="M52" s="88"/>
      <c r="N52" s="112">
        <f>L52+M52</f>
        <v>1652</v>
      </c>
      <c r="O52" s="124">
        <f t="shared" si="3"/>
        <v>0.7325942350332594</v>
      </c>
      <c r="P52" s="125">
        <f t="shared" si="4"/>
        <v>0.7325942350332594</v>
      </c>
      <c r="Q52" s="91"/>
      <c r="R52" s="88">
        <v>1652</v>
      </c>
      <c r="S52" s="56">
        <f t="shared" si="5"/>
        <v>0.7325942350332594</v>
      </c>
      <c r="T52" s="56">
        <v>0</v>
      </c>
      <c r="U52" s="88">
        <v>0</v>
      </c>
      <c r="V52" s="56">
        <f t="shared" si="1"/>
        <v>0</v>
      </c>
    </row>
    <row r="53" spans="1:22" ht="12.75">
      <c r="A53" s="43" t="s">
        <v>54</v>
      </c>
      <c r="B53" s="35">
        <v>1</v>
      </c>
      <c r="C53" s="8">
        <v>328</v>
      </c>
      <c r="D53" s="36">
        <v>3816</v>
      </c>
      <c r="E53" s="36"/>
      <c r="F53" s="34">
        <v>33</v>
      </c>
      <c r="G53" s="36">
        <v>36</v>
      </c>
      <c r="H53" s="37">
        <v>10389</v>
      </c>
      <c r="I53" s="131">
        <f t="shared" si="7"/>
        <v>14603</v>
      </c>
      <c r="J53" s="58">
        <v>25444</v>
      </c>
      <c r="K53" s="55">
        <f t="shared" si="2"/>
        <v>0.5739270554944191</v>
      </c>
      <c r="L53" s="22">
        <v>6496</v>
      </c>
      <c r="M53" s="88"/>
      <c r="N53" s="112">
        <v>9026</v>
      </c>
      <c r="O53" s="124">
        <f t="shared" si="3"/>
        <v>0.3547398207828958</v>
      </c>
      <c r="P53" s="125">
        <f t="shared" si="4"/>
        <v>0.618092172841197</v>
      </c>
      <c r="Q53" s="91"/>
      <c r="R53" s="88">
        <v>13208</v>
      </c>
      <c r="S53" s="56">
        <f t="shared" si="5"/>
        <v>0.5191007703191323</v>
      </c>
      <c r="T53" s="56">
        <f t="shared" si="6"/>
        <v>0.3857577714233004</v>
      </c>
      <c r="U53" s="88">
        <v>4182</v>
      </c>
      <c r="V53" s="56">
        <f t="shared" si="1"/>
        <v>0.16436094953623645</v>
      </c>
    </row>
    <row r="54" spans="1:22" s="62" customFormat="1" ht="12.75">
      <c r="A54" s="43" t="s">
        <v>55</v>
      </c>
      <c r="B54" s="35">
        <v>329</v>
      </c>
      <c r="C54" s="8">
        <v>796</v>
      </c>
      <c r="D54" s="36">
        <v>5716</v>
      </c>
      <c r="E54" s="36">
        <v>211</v>
      </c>
      <c r="F54" s="34">
        <v>635</v>
      </c>
      <c r="G54" s="36">
        <v>245</v>
      </c>
      <c r="H54" s="37">
        <v>91946</v>
      </c>
      <c r="I54" s="131">
        <f t="shared" si="7"/>
        <v>99878</v>
      </c>
      <c r="J54" s="61">
        <v>190803</v>
      </c>
      <c r="K54" s="78">
        <f t="shared" si="2"/>
        <v>0.5234613711524452</v>
      </c>
      <c r="L54" s="38">
        <v>40169</v>
      </c>
      <c r="M54" s="88">
        <v>8653</v>
      </c>
      <c r="N54" s="112">
        <v>46881</v>
      </c>
      <c r="O54" s="124">
        <f t="shared" si="3"/>
        <v>0.24570368390434114</v>
      </c>
      <c r="P54" s="125">
        <f t="shared" si="4"/>
        <v>0.46938264682913156</v>
      </c>
      <c r="Q54" s="91">
        <v>1357</v>
      </c>
      <c r="R54" s="88">
        <v>71183</v>
      </c>
      <c r="S54" s="56">
        <f t="shared" si="5"/>
        <v>0.373070654025356</v>
      </c>
      <c r="T54" s="56">
        <f t="shared" si="6"/>
        <v>0.2672752268353038</v>
      </c>
      <c r="U54" s="88">
        <v>24302</v>
      </c>
      <c r="V54" s="56">
        <f t="shared" si="1"/>
        <v>0.12736697012101486</v>
      </c>
    </row>
    <row r="55" spans="1:22" ht="12.75">
      <c r="A55" s="43" t="s">
        <v>56</v>
      </c>
      <c r="B55" s="35">
        <v>579</v>
      </c>
      <c r="C55" s="8">
        <v>9124</v>
      </c>
      <c r="D55" s="36">
        <v>11502</v>
      </c>
      <c r="E55" s="36">
        <v>187</v>
      </c>
      <c r="F55" s="34">
        <v>363</v>
      </c>
      <c r="G55" s="36">
        <v>547</v>
      </c>
      <c r="H55" s="37">
        <v>132959</v>
      </c>
      <c r="I55" s="131">
        <f t="shared" si="7"/>
        <v>155261</v>
      </c>
      <c r="J55" s="58">
        <v>245136</v>
      </c>
      <c r="K55" s="55">
        <f t="shared" si="2"/>
        <v>0.6333667841524705</v>
      </c>
      <c r="L55" s="22">
        <v>70526</v>
      </c>
      <c r="M55" s="88">
        <v>21479</v>
      </c>
      <c r="N55" s="112">
        <v>85353</v>
      </c>
      <c r="O55" s="124">
        <f t="shared" si="3"/>
        <v>0.34818631290385743</v>
      </c>
      <c r="P55" s="125">
        <f t="shared" si="4"/>
        <v>0.5497388268786109</v>
      </c>
      <c r="Q55" s="91">
        <v>1354</v>
      </c>
      <c r="R55" s="88">
        <v>125640</v>
      </c>
      <c r="S55" s="56">
        <f t="shared" si="5"/>
        <v>0.5125318190718622</v>
      </c>
      <c r="T55" s="56">
        <f t="shared" si="6"/>
        <v>0.44825591098748263</v>
      </c>
      <c r="U55" s="88">
        <v>40287</v>
      </c>
      <c r="V55" s="56">
        <f t="shared" si="1"/>
        <v>0.1643455061680047</v>
      </c>
    </row>
    <row r="56" spans="1:22" ht="12.75">
      <c r="A56" s="43" t="s">
        <v>57</v>
      </c>
      <c r="B56" s="35">
        <v>1394</v>
      </c>
      <c r="C56" s="8">
        <v>395</v>
      </c>
      <c r="D56" s="36">
        <v>8334</v>
      </c>
      <c r="E56" s="36">
        <v>97</v>
      </c>
      <c r="F56" s="34">
        <v>379</v>
      </c>
      <c r="G56" s="36">
        <v>155</v>
      </c>
      <c r="H56" s="37">
        <v>110507</v>
      </c>
      <c r="I56" s="131">
        <f t="shared" si="7"/>
        <v>121261</v>
      </c>
      <c r="J56" s="58">
        <v>224531</v>
      </c>
      <c r="K56" s="55">
        <f t="shared" si="2"/>
        <v>0.5400635101611804</v>
      </c>
      <c r="L56" s="22">
        <v>44489</v>
      </c>
      <c r="M56" s="88">
        <v>9251</v>
      </c>
      <c r="N56" s="112">
        <v>51568</v>
      </c>
      <c r="O56" s="124">
        <f t="shared" si="3"/>
        <v>0.22966984514387767</v>
      </c>
      <c r="P56" s="125">
        <f t="shared" si="4"/>
        <v>0.42526451208550153</v>
      </c>
      <c r="Q56" s="91">
        <v>1459</v>
      </c>
      <c r="R56" s="88">
        <v>71405</v>
      </c>
      <c r="S56" s="56">
        <f t="shared" si="5"/>
        <v>0.3180184473413471</v>
      </c>
      <c r="T56" s="56">
        <f t="shared" si="6"/>
        <v>0.19208869952551563</v>
      </c>
      <c r="U56" s="88">
        <v>19837</v>
      </c>
      <c r="V56" s="56">
        <f t="shared" si="1"/>
        <v>0.08834860219746939</v>
      </c>
    </row>
    <row r="57" spans="1:22" ht="12.75">
      <c r="A57" s="43" t="s">
        <v>58</v>
      </c>
      <c r="B57" s="35">
        <v>266</v>
      </c>
      <c r="C57" s="8">
        <v>656</v>
      </c>
      <c r="D57" s="36">
        <v>11794</v>
      </c>
      <c r="E57" s="36"/>
      <c r="F57" s="34">
        <v>188</v>
      </c>
      <c r="G57" s="36"/>
      <c r="H57" s="37">
        <v>12957</v>
      </c>
      <c r="I57" s="131">
        <f t="shared" si="7"/>
        <v>25861</v>
      </c>
      <c r="J57" s="58">
        <v>39334</v>
      </c>
      <c r="K57" s="55">
        <f t="shared" si="2"/>
        <v>0.6574719072558092</v>
      </c>
      <c r="L57" s="22">
        <v>11016</v>
      </c>
      <c r="M57" s="88">
        <v>13649</v>
      </c>
      <c r="N57" s="112">
        <v>13558</v>
      </c>
      <c r="O57" s="124">
        <f t="shared" si="3"/>
        <v>0.3446890730665582</v>
      </c>
      <c r="P57" s="125">
        <f t="shared" si="4"/>
        <v>0.5242643362592321</v>
      </c>
      <c r="Q57" s="91">
        <v>264</v>
      </c>
      <c r="R57" s="88">
        <v>17793</v>
      </c>
      <c r="S57" s="56">
        <f t="shared" si="5"/>
        <v>0.452356739716276</v>
      </c>
      <c r="T57" s="56">
        <f t="shared" si="6"/>
        <v>0.3143323684405849</v>
      </c>
      <c r="U57" s="88">
        <v>4235</v>
      </c>
      <c r="V57" s="56">
        <f t="shared" si="1"/>
        <v>0.1076676666497178</v>
      </c>
    </row>
    <row r="58" spans="1:22" ht="12.75">
      <c r="A58" s="30" t="s">
        <v>59</v>
      </c>
      <c r="B58" s="3">
        <v>306</v>
      </c>
      <c r="C58" s="4">
        <v>967</v>
      </c>
      <c r="D58" s="5">
        <v>1631</v>
      </c>
      <c r="E58" s="5">
        <v>37</v>
      </c>
      <c r="F58" s="6">
        <v>30</v>
      </c>
      <c r="G58" s="5">
        <v>20</v>
      </c>
      <c r="H58" s="7">
        <v>13914</v>
      </c>
      <c r="I58" s="131">
        <v>16905</v>
      </c>
      <c r="J58" s="58">
        <v>30545</v>
      </c>
      <c r="K58" s="55">
        <v>0.5534</v>
      </c>
      <c r="L58" s="22">
        <v>9397</v>
      </c>
      <c r="M58" s="88">
        <v>1332</v>
      </c>
      <c r="N58" s="112">
        <v>9758</v>
      </c>
      <c r="O58" s="124">
        <f t="shared" si="3"/>
        <v>0.3194630872483222</v>
      </c>
      <c r="P58" s="125">
        <f t="shared" si="4"/>
        <v>0.5772256728778468</v>
      </c>
      <c r="Q58" s="91">
        <v>164</v>
      </c>
      <c r="R58" s="88">
        <v>15287</v>
      </c>
      <c r="S58" s="56">
        <f t="shared" si="5"/>
        <v>0.500474709445081</v>
      </c>
      <c r="T58" s="56">
        <f t="shared" si="6"/>
        <v>0.40535190615835776</v>
      </c>
      <c r="U58" s="88">
        <v>5529</v>
      </c>
      <c r="V58" s="56">
        <f t="shared" si="1"/>
        <v>0.18101162219675887</v>
      </c>
    </row>
    <row r="59" spans="1:22" ht="12.75">
      <c r="A59" s="30" t="s">
        <v>60</v>
      </c>
      <c r="B59" s="3"/>
      <c r="C59" s="4">
        <v>295</v>
      </c>
      <c r="D59" s="5">
        <v>1850</v>
      </c>
      <c r="E59" s="5"/>
      <c r="F59" s="6">
        <v>15</v>
      </c>
      <c r="G59" s="5">
        <v>15</v>
      </c>
      <c r="H59" s="7">
        <f>2477+17</f>
        <v>2494</v>
      </c>
      <c r="I59" s="131">
        <f t="shared" si="7"/>
        <v>4669</v>
      </c>
      <c r="J59" s="58">
        <v>7398</v>
      </c>
      <c r="K59" s="55">
        <f t="shared" si="2"/>
        <v>0.6311165179778319</v>
      </c>
      <c r="L59" s="22">
        <v>2865</v>
      </c>
      <c r="M59" s="88">
        <v>243</v>
      </c>
      <c r="N59" s="112">
        <v>1952</v>
      </c>
      <c r="O59" s="124">
        <f t="shared" si="3"/>
        <v>0.2638550959718843</v>
      </c>
      <c r="P59" s="125">
        <f t="shared" si="4"/>
        <v>0.4180766759477404</v>
      </c>
      <c r="Q59" s="91">
        <v>66</v>
      </c>
      <c r="R59" s="88">
        <v>4639</v>
      </c>
      <c r="S59" s="56">
        <f t="shared" si="5"/>
        <v>0.6270613679372804</v>
      </c>
      <c r="T59" s="56">
        <f t="shared" si="6"/>
        <v>0.9846097471601319</v>
      </c>
      <c r="U59" s="88">
        <v>2687</v>
      </c>
      <c r="V59" s="56">
        <f t="shared" si="1"/>
        <v>0.36320627196539607</v>
      </c>
    </row>
    <row r="60" spans="1:22" ht="12.75">
      <c r="A60" s="43" t="s">
        <v>61</v>
      </c>
      <c r="B60" s="35">
        <v>277</v>
      </c>
      <c r="C60" s="8">
        <v>1754</v>
      </c>
      <c r="D60" s="36">
        <v>11603</v>
      </c>
      <c r="E60" s="36"/>
      <c r="F60" s="34">
        <v>260</v>
      </c>
      <c r="G60" s="36">
        <v>99</v>
      </c>
      <c r="H60" s="37">
        <v>46669</v>
      </c>
      <c r="I60" s="131">
        <f t="shared" si="7"/>
        <v>60662</v>
      </c>
      <c r="J60" s="58">
        <v>148144</v>
      </c>
      <c r="K60" s="55">
        <f t="shared" si="2"/>
        <v>0.4094799654390323</v>
      </c>
      <c r="L60" s="38">
        <v>25807</v>
      </c>
      <c r="M60" s="88">
        <v>3832</v>
      </c>
      <c r="N60" s="112">
        <v>23146</v>
      </c>
      <c r="O60" s="124">
        <f t="shared" si="3"/>
        <v>0.15623987471649206</v>
      </c>
      <c r="P60" s="125">
        <f t="shared" si="4"/>
        <v>0.3815568230523227</v>
      </c>
      <c r="Q60" s="91">
        <v>825</v>
      </c>
      <c r="R60" s="88">
        <v>48821</v>
      </c>
      <c r="S60" s="56">
        <f t="shared" si="5"/>
        <v>0.32955097742736794</v>
      </c>
      <c r="T60" s="56">
        <f t="shared" si="6"/>
        <v>0.2934889462975241</v>
      </c>
      <c r="U60" s="88">
        <v>25675</v>
      </c>
      <c r="V60" s="56">
        <f t="shared" si="1"/>
        <v>0.1733111027108759</v>
      </c>
    </row>
    <row r="61" spans="1:22" ht="12.75">
      <c r="A61" s="30" t="s">
        <v>62</v>
      </c>
      <c r="B61" s="3">
        <v>220</v>
      </c>
      <c r="C61" s="4">
        <v>252</v>
      </c>
      <c r="D61" s="5">
        <v>4360</v>
      </c>
      <c r="E61" s="5"/>
      <c r="F61" s="6">
        <v>15</v>
      </c>
      <c r="G61" s="9">
        <v>53</v>
      </c>
      <c r="H61" s="7">
        <v>15561</v>
      </c>
      <c r="I61" s="131">
        <f t="shared" si="7"/>
        <v>20461</v>
      </c>
      <c r="J61" s="58">
        <v>31797</v>
      </c>
      <c r="K61" s="55">
        <f t="shared" si="2"/>
        <v>0.6434883794068623</v>
      </c>
      <c r="L61" s="22">
        <v>9452</v>
      </c>
      <c r="M61" s="88">
        <v>1911</v>
      </c>
      <c r="N61" s="112">
        <v>9567</v>
      </c>
      <c r="O61" s="124">
        <f t="shared" si="3"/>
        <v>0.30087744126804417</v>
      </c>
      <c r="P61" s="125">
        <f t="shared" si="4"/>
        <v>0.46757245491422705</v>
      </c>
      <c r="Q61" s="91">
        <v>305</v>
      </c>
      <c r="R61" s="88">
        <v>16558</v>
      </c>
      <c r="S61" s="56">
        <f t="shared" si="5"/>
        <v>0.5207409504041262</v>
      </c>
      <c r="T61" s="56">
        <f t="shared" si="6"/>
        <v>0.6167078334509527</v>
      </c>
      <c r="U61" s="88">
        <v>6991</v>
      </c>
      <c r="V61" s="56">
        <f t="shared" si="1"/>
        <v>0.21986350913608202</v>
      </c>
    </row>
    <row r="62" spans="1:22" ht="12.75">
      <c r="A62" s="30" t="s">
        <v>63</v>
      </c>
      <c r="B62" s="3">
        <v>1507</v>
      </c>
      <c r="C62" s="4">
        <v>9925</v>
      </c>
      <c r="D62" s="5">
        <v>14054</v>
      </c>
      <c r="E62" s="5"/>
      <c r="F62" s="6">
        <v>1351</v>
      </c>
      <c r="G62" s="9">
        <v>1166</v>
      </c>
      <c r="H62" s="7">
        <v>144878</v>
      </c>
      <c r="I62" s="131">
        <f t="shared" si="7"/>
        <v>172881</v>
      </c>
      <c r="J62" s="58">
        <v>422143</v>
      </c>
      <c r="K62" s="55">
        <f t="shared" si="2"/>
        <v>0.40953184110597596</v>
      </c>
      <c r="L62" s="22">
        <v>68971</v>
      </c>
      <c r="M62" s="88">
        <v>18333</v>
      </c>
      <c r="N62" s="112">
        <v>85189</v>
      </c>
      <c r="O62" s="124">
        <f t="shared" si="3"/>
        <v>0.20180128534643474</v>
      </c>
      <c r="P62" s="125">
        <f t="shared" si="4"/>
        <v>0.4927609164685535</v>
      </c>
      <c r="Q62" s="91">
        <v>3392</v>
      </c>
      <c r="R62" s="88">
        <v>149572</v>
      </c>
      <c r="S62" s="56">
        <f t="shared" si="5"/>
        <v>0.3543159545462083</v>
      </c>
      <c r="T62" s="56">
        <f t="shared" si="6"/>
        <v>0.2582944853206666</v>
      </c>
      <c r="U62" s="88">
        <v>64383</v>
      </c>
      <c r="V62" s="56">
        <f t="shared" si="1"/>
        <v>0.15251466919977352</v>
      </c>
    </row>
    <row r="63" spans="1:22" s="62" customFormat="1" ht="12.75">
      <c r="A63" s="43" t="s">
        <v>64</v>
      </c>
      <c r="B63" s="35">
        <v>410</v>
      </c>
      <c r="C63" s="8">
        <v>318</v>
      </c>
      <c r="D63" s="36">
        <v>1654</v>
      </c>
      <c r="E63" s="36">
        <v>11</v>
      </c>
      <c r="F63" s="34">
        <v>52</v>
      </c>
      <c r="G63" s="60">
        <v>492</v>
      </c>
      <c r="H63" s="37">
        <v>40245</v>
      </c>
      <c r="I63" s="131">
        <f t="shared" si="7"/>
        <v>43182</v>
      </c>
      <c r="J63" s="61">
        <v>102037</v>
      </c>
      <c r="K63" s="55">
        <f t="shared" si="2"/>
        <v>0.4231994276585944</v>
      </c>
      <c r="L63" s="38">
        <v>15086</v>
      </c>
      <c r="M63" s="88">
        <v>4718</v>
      </c>
      <c r="N63" s="112">
        <v>20155</v>
      </c>
      <c r="O63" s="124">
        <f t="shared" si="3"/>
        <v>0.197526387486892</v>
      </c>
      <c r="P63" s="125">
        <f t="shared" si="4"/>
        <v>0.4667454031772498</v>
      </c>
      <c r="Q63" s="91">
        <v>861</v>
      </c>
      <c r="R63" s="88">
        <v>36083</v>
      </c>
      <c r="S63" s="56">
        <f t="shared" si="5"/>
        <v>0.3536266256357988</v>
      </c>
      <c r="T63" s="56">
        <f t="shared" si="6"/>
        <v>0.27063121230141873</v>
      </c>
      <c r="U63" s="88">
        <v>15928</v>
      </c>
      <c r="V63" s="56">
        <f t="shared" si="1"/>
        <v>0.15610023814890678</v>
      </c>
    </row>
    <row r="64" spans="1:22" s="62" customFormat="1" ht="13.5" thickBot="1">
      <c r="A64" s="63" t="s">
        <v>65</v>
      </c>
      <c r="B64" s="64">
        <v>43</v>
      </c>
      <c r="C64" s="65">
        <v>264</v>
      </c>
      <c r="D64" s="66">
        <v>533</v>
      </c>
      <c r="E64" s="66" t="s">
        <v>95</v>
      </c>
      <c r="F64" s="67">
        <v>148</v>
      </c>
      <c r="G64" s="66">
        <v>25</v>
      </c>
      <c r="H64" s="68">
        <v>12102</v>
      </c>
      <c r="I64" s="131">
        <f t="shared" si="7"/>
        <v>13115</v>
      </c>
      <c r="J64" s="79">
        <v>28027</v>
      </c>
      <c r="K64" s="78">
        <f t="shared" si="2"/>
        <v>0.46794162771613085</v>
      </c>
      <c r="L64" s="80">
        <v>4881</v>
      </c>
      <c r="M64" s="90">
        <v>1157</v>
      </c>
      <c r="N64" s="113">
        <v>6532</v>
      </c>
      <c r="O64" s="126">
        <f t="shared" si="3"/>
        <v>0.23306097691511757</v>
      </c>
      <c r="P64" s="127">
        <f t="shared" si="4"/>
        <v>0.4980556614563477</v>
      </c>
      <c r="Q64" s="92">
        <v>118</v>
      </c>
      <c r="R64" s="88">
        <v>10767</v>
      </c>
      <c r="S64" s="56">
        <f t="shared" si="5"/>
        <v>0.38416526920469546</v>
      </c>
      <c r="T64" s="56">
        <f t="shared" si="6"/>
        <v>0.2839994635193133</v>
      </c>
      <c r="U64" s="90">
        <v>4235</v>
      </c>
      <c r="V64" s="56">
        <f t="shared" si="1"/>
        <v>0.15110429228957792</v>
      </c>
    </row>
    <row r="65" spans="1:22" ht="14.25" thickBot="1" thickTop="1">
      <c r="A65" s="10" t="s">
        <v>5</v>
      </c>
      <c r="B65" s="11">
        <f aca="true" t="shared" si="8" ref="B65:I65">SUM(B7:B64)</f>
        <v>39298</v>
      </c>
      <c r="C65" s="32">
        <f t="shared" si="8"/>
        <v>338327</v>
      </c>
      <c r="D65" s="32">
        <f t="shared" si="8"/>
        <v>437860</v>
      </c>
      <c r="E65" s="32">
        <f t="shared" si="8"/>
        <v>29211</v>
      </c>
      <c r="F65" s="32">
        <f t="shared" si="8"/>
        <v>20764</v>
      </c>
      <c r="G65" s="32">
        <f t="shared" si="8"/>
        <v>33445</v>
      </c>
      <c r="H65" s="33">
        <f t="shared" si="8"/>
        <v>6008576</v>
      </c>
      <c r="I65" s="132">
        <f t="shared" si="8"/>
        <v>6925082</v>
      </c>
      <c r="J65" s="12">
        <f>SUM(J7:J64)</f>
        <v>16977031</v>
      </c>
      <c r="K65" s="15">
        <f>I65/J65</f>
        <v>0.4079088976158434</v>
      </c>
      <c r="L65" s="13">
        <f>SUM(L7:L64)</f>
        <v>2842046</v>
      </c>
      <c r="M65" s="13">
        <f>SUM(M7:M64)</f>
        <v>660712</v>
      </c>
      <c r="N65" s="114">
        <f>SUM(N7:N64)</f>
        <v>3278224</v>
      </c>
      <c r="O65" s="128">
        <f>N65/J65</f>
        <v>0.1930976034619952</v>
      </c>
      <c r="P65" s="128">
        <f>N65/I65</f>
        <v>0.4733841418773092</v>
      </c>
      <c r="Q65" s="13">
        <f>SUM(Q7:Q64)</f>
        <v>195660</v>
      </c>
      <c r="R65" s="13">
        <f>SUM(R7:R64)</f>
        <v>5654993</v>
      </c>
      <c r="S65" s="54">
        <f>R65/J65</f>
        <v>0.33309669988821955</v>
      </c>
      <c r="T65" s="54">
        <f>(R65-N65)/(J65-I65)</f>
        <v>0.2364485733065299</v>
      </c>
      <c r="U65" s="13">
        <f>SUM(U7:U64)</f>
        <v>2376769</v>
      </c>
      <c r="V65" s="54">
        <f>U65/J65</f>
        <v>0.13999909642622435</v>
      </c>
    </row>
    <row r="66" ht="25.5" customHeight="1" thickTop="1">
      <c r="A66" s="31"/>
    </row>
    <row r="67" spans="1:15" ht="12.75">
      <c r="A67" s="1"/>
      <c r="B67" s="1"/>
      <c r="J67" s="44"/>
      <c r="L67" s="42"/>
      <c r="M67" s="49"/>
      <c r="N67" s="50"/>
      <c r="O67" s="53"/>
    </row>
    <row r="68" spans="13:14" ht="12.75">
      <c r="M68" s="51"/>
      <c r="N68" s="52"/>
    </row>
    <row r="69" spans="18:21" ht="12.75">
      <c r="R69" s="44"/>
      <c r="U69" s="44"/>
    </row>
    <row r="70" spans="13:14" ht="12.75">
      <c r="M70" s="51"/>
      <c r="N70" s="52"/>
    </row>
    <row r="71" spans="13:14" ht="12.75">
      <c r="M71" s="51"/>
      <c r="N71" s="42"/>
    </row>
    <row r="73" spans="13:14" ht="12.75">
      <c r="M73" s="51"/>
      <c r="N73" s="42"/>
    </row>
    <row r="74" spans="13:14" ht="12.75">
      <c r="M74" s="51"/>
      <c r="N74" s="115"/>
    </row>
    <row r="75" spans="13:16" ht="12.75">
      <c r="M75" s="51"/>
      <c r="N75" s="42"/>
      <c r="P75" s="42"/>
    </row>
    <row r="77" spans="13:14" ht="12.75">
      <c r="M77" s="51"/>
      <c r="N77" s="42"/>
    </row>
    <row r="78" spans="13:14" ht="12.75">
      <c r="M78" s="51"/>
      <c r="N78" s="42"/>
    </row>
    <row r="80" spans="13:14" ht="12.75">
      <c r="M80" s="51" t="s">
        <v>89</v>
      </c>
      <c r="N80" s="42">
        <f>Q65/R65</f>
        <v>0.03459951232477211</v>
      </c>
    </row>
  </sheetData>
  <sheetProtection/>
  <mergeCells count="11">
    <mergeCell ref="J5:J6"/>
    <mergeCell ref="B5:B6"/>
    <mergeCell ref="A5:A6"/>
    <mergeCell ref="F5:F6"/>
    <mergeCell ref="G5:G6"/>
    <mergeCell ref="I5:I6"/>
    <mergeCell ref="E5:E6"/>
    <mergeCell ref="B4:K4"/>
    <mergeCell ref="A1:O1"/>
    <mergeCell ref="A2:O2"/>
    <mergeCell ref="L4:P4"/>
  </mergeCells>
  <printOptions horizontalCentered="1"/>
  <pageMargins left="0.25" right="0.25" top="0.5" bottom="0.5" header="0.5" footer="0.25"/>
  <pageSetup horizontalDpi="600" verticalDpi="600" orientation="landscape" r:id="rId3"/>
  <headerFooter alignWithMargins="0">
    <oddFooter>&amp;L&amp;8c:e:Elections\2008\February 5 2008\February 5 2008 VBM.cht&amp;C&amp;P&amp;R&amp;8&amp;D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E6"/>
  <sheetViews>
    <sheetView workbookViewId="0" topLeftCell="A1">
      <selection activeCell="B6" sqref="B6:F7"/>
    </sheetView>
  </sheetViews>
  <sheetFormatPr defaultColWidth="9.140625" defaultRowHeight="12.75"/>
  <cols>
    <col min="3" max="3" width="13.140625" style="0" bestFit="1" customWidth="1"/>
  </cols>
  <sheetData>
    <row r="6" spans="3:5" ht="12.75">
      <c r="C6" s="47"/>
      <c r="E6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2010-06-09T21:44:07Z</cp:lastPrinted>
  <dcterms:created xsi:type="dcterms:W3CDTF">2004-10-14T22:47:07Z</dcterms:created>
  <dcterms:modified xsi:type="dcterms:W3CDTF">2010-11-08T19:47:43Z</dcterms:modified>
  <cp:category/>
  <cp:version/>
  <cp:contentType/>
  <cp:contentStatus/>
</cp:coreProperties>
</file>